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m se completeaza" sheetId="1" state="visible" r:id="rId3"/>
    <sheet name="Date financiare" sheetId="2" state="visible" r:id="rId4"/>
    <sheet name="Indicatori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<sst xmlns="http://schemas.openxmlformats.org/spreadsheetml/2006/main" count="135" uniqueCount="122">
  <si>
    <t xml:space="preserve">Analiza financiara a firmei — instructiuni simple</t>
  </si>
  <si>
    <t xml:space="preserve">Bilantul si contul de profit si pierdere sunt niste hartii pe care le depui la stat si le uiti. Fisierul acesta le transforma in raspunsuri la patru intrebari simple: castig bani? pot sa imi platesc datoriile? imi folosesc bine banii? sunt prea indatorat?</t>
  </si>
  <si>
    <t xml:space="preserve">Ce inseamna culorile din fisier</t>
  </si>
  <si>
    <t xml:space="preserve">•  GALBEN cu scris albastru = aici scrii tu. Sunt singurele celule pe care le atingi.</t>
  </si>
  <si>
    <t xml:space="preserve">•  ALB cu scris negru = se calculeaza singur. Nu scrie peste ele, ca strici formula.</t>
  </si>
  <si>
    <t xml:space="preserve">•  BARA INCHISA LA CULOARE = titlu de sectiune. E doar ca sa te orientezi.</t>
  </si>
  <si>
    <t xml:space="preserve">•  VERDE inseamna ca esti bine. ROSU inseamna ca trebuie sa te uiti acolo.</t>
  </si>
  <si>
    <t xml:space="preserve">Ce faci, pas cu pas</t>
  </si>
  <si>
    <t xml:space="preserve">Pasul 1. Cere-i contabilului bilantul si contul de profit si pierdere pe ultimii trei ani.</t>
  </si>
  <si>
    <t xml:space="preserve">Trei ani, nu unul. Un singur an e o fotografie. Trei ani sunt un film, si doar filmul iti arata incotro mergi.</t>
  </si>
  <si>
    <t xml:space="preserve">Pasul 2. Completeaza fila «Date financiare».</t>
  </si>
  <si>
    <t xml:space="preserve">Sunt vreo 15 cifre pe an. Le gasesti toate in cele doua documente. Daca o cifra lipseste, scrie 0.</t>
  </si>
  <si>
    <t xml:space="preserve">Pasul 3. Verifica randul de control.</t>
  </si>
  <si>
    <t xml:space="preserve">In fila «Date financiare» exista un rand care verifica daca totalul activelor este egal cu totalul pasivelor. Daca scrie ca nu se potriveste, ai gresit o cifra. Nu merge mai departe pana nu apare verde.</t>
  </si>
  <si>
    <t xml:space="preserve">Pasul 4. Deschide fila «Indicatori» si citeste ultima coloana.</t>
  </si>
  <si>
    <t xml:space="preserve">Acolo scrie daca fiecare indicator a evoluat in bine sau in rau fata de anul trecut. Nu trebuie sa stii formule.</t>
  </si>
  <si>
    <t xml:space="preserve">Cei mai importanti indicatori, explicati pe intelesul tuturor</t>
  </si>
  <si>
    <t xml:space="preserve">•  MARJA BRUTA: cat ramane din 100 de lei vanduti, dupa ce platesti marfa. Daca scade, ori ai crescut discounturile, ori te-au scumpit furnizorii.</t>
  </si>
  <si>
    <t xml:space="preserve">•  LICHIDITATEA CURENTA: daca ar trebui sa iti platesti maine toate datoriile pe termen scurt, ti-ar ajunge banii, stocurile si ce ai de incasat? Sub 1 inseamna nu.</t>
  </si>
  <si>
    <t xml:space="preserve">•  DSO: in cate zile te platesc clientii. Creste = banii tai stau la altii mai mult timp.</t>
  </si>
  <si>
    <t xml:space="preserve">•  ROTATIA STOCURILOR: cate zile sta marfa in depozit inainte sa fie vanduta. Marfa care sta e capital blocat plus risc.</t>
  </si>
  <si>
    <t xml:space="preserve">•  GRADUL DE INDATORARE: cati lei datorezi pentru fiecare leu care e cu adevarat al tau.</t>
  </si>
  <si>
    <t xml:space="preserve">•  ROE: cat castigi pe an raportat la banii pe care ii ai investiti in firma. Compara-l cu ce ai lua din alta parte, fara riscul de a conduce o firma.</t>
  </si>
  <si>
    <t xml:space="preserve">Cifra pe care aproape nimeni nu o calculeaza si care conteaza cel mai mult</t>
  </si>
  <si>
    <t xml:space="preserve">CICLUL DE CONVERSIE A NUMERARULUI: cate zile stau banii tai blocati in firma, din momentul in care cumperi marfa pana cand incasezi de la client. Daca sunt 75 de zile si vinzi de 3 milioane pe an, ai peste 600.000 de lei blocati permanent. Scurtezi ciclul cu 10 zile si eliberezi 80.000 de lei — fara sa vinzi mai mult si fara sa tai vreun cost.</t>
  </si>
  <si>
    <t xml:space="preserve">Reperele din fisier sunt orientative. Un magazin si o firma de consultanta au structuri complet diferite. Cea mai buna comparatie este cu propriul tau an trecut si cu doi concurenti directi — bilanturile firmelor din Romania sunt publice.</t>
  </si>
  <si>
    <t xml:space="preserve">Daca ai stricat ceva</t>
  </si>
  <si>
    <t xml:space="preserve">Nicio problema. Descarca din nou fisierul de pe site si o iei de la capat. De aceea e gratuit.</t>
  </si>
  <si>
    <t xml:space="preserve">Template gratuit oferit de Academia Financiara — academia-financiara.ro</t>
  </si>
  <si>
    <t xml:space="preserve">Model simplu, de pornire. Pentru versiuni avansate, vezi sectiunea Instrumente Excel de pe site.</t>
  </si>
  <si>
    <t xml:space="preserve">DATELE DIN BILANT SI DIN CONTUL DE PROFIT SI PIERDERE</t>
  </si>
  <si>
    <t xml:space="preserve">Completeaza celulele galbene pentru fiecare an. Cifrele din fisier sunt un exemplu.</t>
  </si>
  <si>
    <t xml:space="preserve">Element</t>
  </si>
  <si>
    <t xml:space="preserve">Anul 1</t>
  </si>
  <si>
    <t xml:space="preserve">Anul 2</t>
  </si>
  <si>
    <t xml:space="preserve">Anul 3 (cel mai recent)</t>
  </si>
  <si>
    <t xml:space="preserve">Unde il gasesti</t>
  </si>
  <si>
    <t xml:space="preserve">CONTUL DE PROFIT SI PIERDERE</t>
  </si>
  <si>
    <t xml:space="preserve">Cifra de afaceri (fara TVA)</t>
  </si>
  <si>
    <t xml:space="preserve">Contul de profit si pierdere, primul rand</t>
  </si>
  <si>
    <t xml:space="preserve">Costul bunurilor vandute (marfa, materiale, manopera)</t>
  </si>
  <si>
    <t xml:space="preserve">Cheltuieli directe cu produsul vandut</t>
  </si>
  <si>
    <t xml:space="preserve">Cheltuieli de functionare (salarii, chirie, servicii)</t>
  </si>
  <si>
    <t xml:space="preserve">Restul cheltuielilor de exploatare</t>
  </si>
  <si>
    <t xml:space="preserve">Amortizare</t>
  </si>
  <si>
    <t xml:space="preserve">Cheltuieli cu amortizarea</t>
  </si>
  <si>
    <t xml:space="preserve">Cheltuieli cu dobanzile</t>
  </si>
  <si>
    <t xml:space="preserve">Cheltuieli financiare</t>
  </si>
  <si>
    <t xml:space="preserve">Profit net (dupa impozit)</t>
  </si>
  <si>
    <t xml:space="preserve">Ultimul rand din contul de profit si pierdere</t>
  </si>
  <si>
    <t xml:space="preserve">BILANT — CE AI (ACTIVE)</t>
  </si>
  <si>
    <t xml:space="preserve">Active imobilizate (cladiri, utilaje, masini)</t>
  </si>
  <si>
    <t xml:space="preserve">Bilant, active imobilizate</t>
  </si>
  <si>
    <t xml:space="preserve">Stocuri</t>
  </si>
  <si>
    <t xml:space="preserve">Bilant, stocuri</t>
  </si>
  <si>
    <t xml:space="preserve">Creante clienti (bani de incasat)</t>
  </si>
  <si>
    <t xml:space="preserve">Bilant, creante</t>
  </si>
  <si>
    <t xml:space="preserve">Bani in conturi si in casa</t>
  </si>
  <si>
    <t xml:space="preserve">Bilant, casa si conturi la banci</t>
  </si>
  <si>
    <t xml:space="preserve">TOTAL ACTIVE</t>
  </si>
  <si>
    <t xml:space="preserve">Se calculeaza singur</t>
  </si>
  <si>
    <t xml:space="preserve">BILANT — CE DATOREZI SI CE ESTE AL TAU (PASIVE)</t>
  </si>
  <si>
    <t xml:space="preserve">Capitaluri proprii (partea care e a ta)</t>
  </si>
  <si>
    <t xml:space="preserve">Bilant, capitaluri proprii</t>
  </si>
  <si>
    <t xml:space="preserve">Datorii pe termen lung (peste 1 an)</t>
  </si>
  <si>
    <t xml:space="preserve">Bilant, datorii peste un an</t>
  </si>
  <si>
    <t xml:space="preserve">Datorii pe termen scurt (sub 1 an)</t>
  </si>
  <si>
    <t xml:space="preserve">Bilant, datorii sub un an</t>
  </si>
  <si>
    <t xml:space="preserve">     din care: datorii catre furnizori</t>
  </si>
  <si>
    <t xml:space="preserve">Detaliu din datoriile pe termen scurt</t>
  </si>
  <si>
    <t xml:space="preserve">TOTAL PASIVE</t>
  </si>
  <si>
    <t xml:space="preserve">Verificare (activele trebuie sa fie egale cu pasivele)</t>
  </si>
  <si>
    <t xml:space="preserve">INDICATORII TAI, CALCULATI AUTOMAT</t>
  </si>
  <si>
    <t xml:space="preserve">Nu completezi nimic aici. Citeste ultima coloana.</t>
  </si>
  <si>
    <t xml:space="preserve">Indicator</t>
  </si>
  <si>
    <t xml:space="preserve">Ce inseamna, pe scurt</t>
  </si>
  <si>
    <t xml:space="preserve">Anul 3</t>
  </si>
  <si>
    <t xml:space="preserve">Reper orientativ</t>
  </si>
  <si>
    <t xml:space="preserve">Ce e bine</t>
  </si>
  <si>
    <t xml:space="preserve">Evolutie An3 vs An2</t>
  </si>
  <si>
    <t xml:space="preserve">Marja bruta</t>
  </si>
  <si>
    <t xml:space="preserve">Cat ramane din vanzari dupa costul marfii</t>
  </si>
  <si>
    <t xml:space="preserve">Depinde mult de domeniu</t>
  </si>
  <si>
    <t xml:space="preserve">Mai mare</t>
  </si>
  <si>
    <t xml:space="preserve">Marja EBITDA</t>
  </si>
  <si>
    <t xml:space="preserve">Cat produce activitatea curenta</t>
  </si>
  <si>
    <t xml:space="preserve">Peste 10% in majoritatea domeniilor</t>
  </si>
  <si>
    <t xml:space="preserve">Marja neta</t>
  </si>
  <si>
    <t xml:space="preserve">Ce ramane la final, dupa absolut tot</t>
  </si>
  <si>
    <t xml:space="preserve">Comparata cu anul trecut</t>
  </si>
  <si>
    <t xml:space="preserve">Lichiditate curenta</t>
  </si>
  <si>
    <t xml:space="preserve">Poti acoperi datoriile pe termen scurt?</t>
  </si>
  <si>
    <t xml:space="preserve">Intre 1,2 si 2,0</t>
  </si>
  <si>
    <t xml:space="preserve">Lichiditate imediata</t>
  </si>
  <si>
    <t xml:space="preserve">Acelasi lucru, dar fara sa vinzi stocul</t>
  </si>
  <si>
    <t xml:space="preserve">Peste 0,8</t>
  </si>
  <si>
    <t xml:space="preserve">DSO — zile de incasare</t>
  </si>
  <si>
    <t xml:space="preserve">In cate zile te platesc clientii</t>
  </si>
  <si>
    <t xml:space="preserve">Sub termenul din contracte</t>
  </si>
  <si>
    <t xml:space="preserve">Mai mic</t>
  </si>
  <si>
    <t xml:space="preserve">Rotatia stocurilor (zile)</t>
  </si>
  <si>
    <t xml:space="preserve">Cate zile sta marfa pana se vinde</t>
  </si>
  <si>
    <t xml:space="preserve">Cat mai mic, fara sa ramai fara marfa</t>
  </si>
  <si>
    <t xml:space="preserve">DPO — zile de plata</t>
  </si>
  <si>
    <t xml:space="preserve">In cate zile iti platesti furnizorii</t>
  </si>
  <si>
    <t xml:space="preserve">Aproape de termenul negociat</t>
  </si>
  <si>
    <t xml:space="preserve">Ciclul de conversie (zile)</t>
  </si>
  <si>
    <t xml:space="preserve">Cate zile stau banii tai blocati in firma</t>
  </si>
  <si>
    <t xml:space="preserve">Cat mai mic</t>
  </si>
  <si>
    <t xml:space="preserve">Grad de indatorare</t>
  </si>
  <si>
    <t xml:space="preserve">Cat datorezi pentru fiecare leu al tau</t>
  </si>
  <si>
    <t xml:space="preserve">Sub 2,0</t>
  </si>
  <si>
    <t xml:space="preserve">Acoperirea dobanzii</t>
  </si>
  <si>
    <t xml:space="preserve">De cate ori acopera castigul dobanda platita</t>
  </si>
  <si>
    <t xml:space="preserve">Peste 3,0</t>
  </si>
  <si>
    <t xml:space="preserve">ROE — randamentul banilor tai</t>
  </si>
  <si>
    <t xml:space="preserve">Cat castigi la banii investiti in firma</t>
  </si>
  <si>
    <t xml:space="preserve">Peste ce ai lua din alte plasamente</t>
  </si>
  <si>
    <t xml:space="preserve">Cum citesti tabelul de mai sus</t>
  </si>
  <si>
    <t xml:space="preserve">•  Nu te uita la un singur indicator. Un DSO care creste odata cu o lichiditate care scade e altceva decat un DSO care creste cu banii stabili.</t>
  </si>
  <si>
    <t xml:space="preserve">•  Ce s-a inrautatit doi ani la rand nu mai e intamplare, e tendinta.</t>
  </si>
  <si>
    <t xml:space="preserve">•  Daca ai un ROE bun si contul gol, inseamna ca profitul tau sta in stocuri si in facturi neincasate, nu in banca.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</si>
</sst>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%"/>
    <numFmt numFmtId="167" formatCode="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181E"/>
      <name val="Arial"/>
      <family val="0"/>
      <charset val="1"/>
    </font>
    <font>
      <sz val="10.5"/>
      <color rgb="FF1D262E"/>
      <name val="Arial"/>
      <family val="0"/>
      <charset val="1"/>
    </font>
    <font>
      <b val="true"/>
      <sz val="12"/>
      <color rgb="FF19715C"/>
      <name val="Arial"/>
      <family val="0"/>
      <charset val="1"/>
    </font>
    <font>
      <b val="true"/>
      <sz val="10.5"/>
      <color rgb="FF12181E"/>
      <name val="Arial"/>
      <family val="0"/>
      <charset val="1"/>
    </font>
    <font>
      <sz val="10.5"/>
      <color rgb="FF8A3B2E"/>
      <name val="Arial"/>
      <family val="0"/>
      <charset val="1"/>
    </font>
    <font>
      <b val="true"/>
      <sz val="16"/>
      <color rgb="FF12181E"/>
      <name val="Arial"/>
      <family val="0"/>
      <charset val="1"/>
    </font>
    <font>
      <i val="true"/>
      <sz val="10"/>
      <color rgb="FF5A66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F2E6DA"/>
      <name val="Arial"/>
      <family val="0"/>
      <charset val="1"/>
    </font>
    <font>
      <sz val="10"/>
      <color rgb="FF1D262E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5A6670"/>
      <name val="Arial"/>
      <family val="0"/>
      <charset val="1"/>
    </font>
    <font>
      <b val="true"/>
      <sz val="10"/>
      <color rgb="FF1D262E"/>
      <name val="Arial"/>
      <family val="0"/>
      <charset val="1"/>
    </font>
    <font>
      <b val="true"/>
      <sz val="10"/>
      <color rgb="FF19715C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BE7E3"/>
        <bgColor rgb="FFF2E6DA"/>
      </patternFill>
    </fill>
    <fill>
      <patternFill patternType="solid">
        <fgColor rgb="FF19715C"/>
        <bgColor rgb="FF008080"/>
      </patternFill>
    </fill>
    <fill>
      <patternFill patternType="solid">
        <fgColor rgb="FF12181E"/>
        <bgColor rgb="FF1D262E"/>
      </patternFill>
    </fill>
    <fill>
      <patternFill patternType="solid">
        <fgColor rgb="FFFFF2CC"/>
        <bgColor rgb="FFFBE7E3"/>
      </patternFill>
    </fill>
    <fill>
      <patternFill patternType="solid">
        <fgColor rgb="FFF2E6DA"/>
        <bgColor rgb="FFFBE7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C7BA"/>
      </left>
      <right style="thin">
        <color rgb="FFD5C7BA"/>
      </right>
      <top style="thin">
        <color rgb="FFD5C7BA"/>
      </top>
      <bottom style="thin">
        <color rgb="FFD5C7B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6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6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DFF0EA"/>
        </patternFill>
      </fill>
    </dxf>
    <dxf>
      <font>
        <name val="Arial"/>
        <charset val="1"/>
        <family val="0"/>
        <b val="1"/>
        <color rgb="FF8A3B2E"/>
        <sz val="10"/>
      </font>
      <fill>
        <patternFill>
          <bgColor rgb="FFF8D7D3"/>
        </patternFill>
      </fill>
    </dxf>
    <dxf>
      <fill>
        <patternFill>
          <bgColor rgb="FFF8D7D3"/>
        </patternFill>
      </fill>
    </dxf>
    <dxf>
      <fill>
        <patternFill>
          <bgColor rgb="FFF3EF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9715C"/>
      <rgbColor rgb="FFD5C7BA"/>
      <rgbColor rgb="FF808080"/>
      <rgbColor rgb="FF9999FF"/>
      <rgbColor rgb="FF993366"/>
      <rgbColor rgb="FFFFF2CC"/>
      <rgbColor rgb="FFDFF0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EFE9"/>
      <rgbColor rgb="FFF2E6DA"/>
      <rgbColor rgb="FFFBE7E3"/>
      <rgbColor rgb="FF99CCFF"/>
      <rgbColor rgb="FFFF99CC"/>
      <rgbColor rgb="FFCC99FF"/>
      <rgbColor rgb="FFF8D7D3"/>
      <rgbColor rgb="FF3366FF"/>
      <rgbColor rgb="FF33CCCC"/>
      <rgbColor rgb="FF99CC00"/>
      <rgbColor rgb="FFFFCC00"/>
      <rgbColor rgb="FFFF9900"/>
      <rgbColor rgb="FFFF6600"/>
      <rgbColor rgb="FF5A6670"/>
      <rgbColor rgb="FF969696"/>
      <rgbColor rgb="FF003366"/>
      <rgbColor rgb="FF339966"/>
      <rgbColor rgb="FF12181E"/>
      <rgbColor rgb="FF333300"/>
      <rgbColor rgb="FF8A3B2E"/>
      <rgbColor rgb="FF993366"/>
      <rgbColor rgb="FF333399"/>
      <rgbColor rgb="FF1D26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05"/>
  </cols>
  <sheetData>
    <row r="1" customFormat="false" ht="30" hidden="false" customHeight="true" outlineLevel="0" collapsed="false">
      <c r="B1" s="1" t="s">
        <v>0</v>
      </c>
    </row>
    <row r="2" customFormat="false" ht="7.5" hidden="false" customHeight="true" outlineLevel="0" collapsed="false"/>
    <row r="3" customFormat="false" ht="42" hidden="false" customHeight="true" outlineLevel="0" collapsed="false">
      <c r="B3" s="2" t="s">
        <v>1</v>
      </c>
    </row>
    <row r="4" customFormat="false" ht="7.5" hidden="false" customHeight="true" outlineLevel="0" collapsed="false"/>
    <row r="5" customFormat="false" ht="25.5" hidden="false" customHeight="true" outlineLevel="0" collapsed="false">
      <c r="B5" s="3" t="s">
        <v>2</v>
      </c>
    </row>
    <row r="6" customFormat="false" ht="15.75" hidden="false" customHeight="true" outlineLevel="0" collapsed="false">
      <c r="B6" s="4" t="s">
        <v>3</v>
      </c>
    </row>
    <row r="7" customFormat="false" ht="15.75" hidden="false" customHeight="true" outlineLevel="0" collapsed="false">
      <c r="B7" s="4" t="s">
        <v>4</v>
      </c>
    </row>
    <row r="8" customFormat="false" ht="15.75" hidden="false" customHeight="true" outlineLevel="0" collapsed="false">
      <c r="B8" s="4" t="s">
        <v>5</v>
      </c>
    </row>
    <row r="9" customFormat="false" ht="15.75" hidden="false" customHeight="true" outlineLevel="0" collapsed="false">
      <c r="B9" s="4" t="s">
        <v>6</v>
      </c>
    </row>
    <row r="10" customFormat="false" ht="7.5" hidden="false" customHeight="true" outlineLevel="0" collapsed="false"/>
    <row r="11" customFormat="false" ht="25.5" hidden="false" customHeight="true" outlineLevel="0" collapsed="false">
      <c r="B11" s="3" t="s">
        <v>7</v>
      </c>
    </row>
    <row r="12" customFormat="false" ht="15.75" hidden="false" customHeight="true" outlineLevel="0" collapsed="false">
      <c r="B12" s="5" t="s">
        <v>8</v>
      </c>
    </row>
    <row r="13" customFormat="false" ht="27.75" hidden="false" customHeight="true" outlineLevel="0" collapsed="false">
      <c r="B13" s="2" t="s">
        <v>9</v>
      </c>
    </row>
    <row r="14" customFormat="false" ht="15.75" hidden="false" customHeight="true" outlineLevel="0" collapsed="false">
      <c r="B14" s="5" t="s">
        <v>10</v>
      </c>
    </row>
    <row r="15" customFormat="false" ht="27.75" hidden="false" customHeight="true" outlineLevel="0" collapsed="false">
      <c r="B15" s="2" t="s">
        <v>11</v>
      </c>
    </row>
    <row r="16" customFormat="false" ht="15.75" hidden="false" customHeight="true" outlineLevel="0" collapsed="false">
      <c r="B16" s="5" t="s">
        <v>12</v>
      </c>
    </row>
    <row r="17" customFormat="false" ht="42" hidden="false" customHeight="true" outlineLevel="0" collapsed="false">
      <c r="B17" s="2" t="s">
        <v>13</v>
      </c>
    </row>
    <row r="18" customFormat="false" ht="15.75" hidden="false" customHeight="true" outlineLevel="0" collapsed="false">
      <c r="B18" s="5" t="s">
        <v>14</v>
      </c>
    </row>
    <row r="19" customFormat="false" ht="27.75" hidden="false" customHeight="true" outlineLevel="0" collapsed="false">
      <c r="B19" s="2" t="s">
        <v>15</v>
      </c>
    </row>
    <row r="20" customFormat="false" ht="7.5" hidden="false" customHeight="true" outlineLevel="0" collapsed="false"/>
    <row r="21" customFormat="false" ht="25.5" hidden="false" customHeight="true" outlineLevel="0" collapsed="false">
      <c r="B21" s="3" t="s">
        <v>16</v>
      </c>
    </row>
    <row r="22" customFormat="false" ht="27.75" hidden="false" customHeight="true" outlineLevel="0" collapsed="false">
      <c r="B22" s="4" t="s">
        <v>17</v>
      </c>
    </row>
    <row r="23" customFormat="false" ht="27.75" hidden="false" customHeight="true" outlineLevel="0" collapsed="false">
      <c r="B23" s="4" t="s">
        <v>18</v>
      </c>
    </row>
    <row r="24" customFormat="false" ht="15.75" hidden="false" customHeight="true" outlineLevel="0" collapsed="false">
      <c r="B24" s="4" t="s">
        <v>19</v>
      </c>
    </row>
    <row r="25" customFormat="false" ht="27.75" hidden="false" customHeight="true" outlineLevel="0" collapsed="false">
      <c r="B25" s="4" t="s">
        <v>20</v>
      </c>
    </row>
    <row r="26" customFormat="false" ht="15.75" hidden="false" customHeight="true" outlineLevel="0" collapsed="false">
      <c r="B26" s="4" t="s">
        <v>21</v>
      </c>
    </row>
    <row r="27" customFormat="false" ht="27.75" hidden="false" customHeight="true" outlineLevel="0" collapsed="false">
      <c r="B27" s="4" t="s">
        <v>22</v>
      </c>
    </row>
    <row r="28" customFormat="false" ht="7.5" hidden="false" customHeight="true" outlineLevel="0" collapsed="false"/>
    <row r="29" customFormat="false" ht="25.5" hidden="false" customHeight="true" outlineLevel="0" collapsed="false">
      <c r="B29" s="3" t="s">
        <v>23</v>
      </c>
    </row>
    <row r="30" customFormat="false" ht="55.5" hidden="false" customHeight="true" outlineLevel="0" collapsed="false">
      <c r="B30" s="2" t="s">
        <v>24</v>
      </c>
    </row>
    <row r="31" customFormat="false" ht="7.5" hidden="false" customHeight="true" outlineLevel="0" collapsed="false"/>
    <row r="32" customFormat="false" ht="45" hidden="false" customHeight="true" outlineLevel="0" collapsed="false">
      <c r="B32" s="6" t="s">
        <v>25</v>
      </c>
    </row>
    <row r="33" customFormat="false" ht="7.5" hidden="false" customHeight="true" outlineLevel="0" collapsed="false"/>
    <row r="34" customFormat="false" ht="25.5" hidden="false" customHeight="true" outlineLevel="0" collapsed="false">
      <c r="B34" s="3" t="s">
        <v>26</v>
      </c>
    </row>
    <row r="35" customFormat="false" ht="15.75" hidden="false" customHeight="true" outlineLevel="0" collapsed="false">
      <c r="B35" s="2" t="s">
        <v>27</v>
      </c>
    </row>
    <row r="36" customFormat="false" ht="7.5" hidden="false" customHeight="true" outlineLevel="0" collapsed="false"/>
    <row r="37" customFormat="false" ht="15.75" hidden="false" customHeight="true" outlineLevel="0" collapsed="false">
      <c r="B37" s="2" t="s">
        <v>28</v>
      </c>
    </row>
    <row r="38" customFormat="false" ht="27.75" hidden="false" customHeight="true" outlineLevel="0" collapsed="false">
      <c r="B38" s="2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4" min="2" style="0" width="16"/>
    <col collapsed="false" customWidth="true" hidden="false" outlineLevel="0" max="5" min="5" style="0" width="46"/>
  </cols>
  <sheetData>
    <row r="1" customFormat="false" ht="25.5" hidden="false" customHeight="true" outlineLevel="0" collapsed="false">
      <c r="A1" s="7" t="s">
        <v>30</v>
      </c>
    </row>
    <row r="2" customFormat="false" ht="15.75" hidden="false" customHeight="true" outlineLevel="0" collapsed="false">
      <c r="A2" s="8" t="s">
        <v>31</v>
      </c>
    </row>
    <row r="4" customFormat="false" ht="30" hidden="false" customHeight="true" outlineLevel="0" collapsed="false">
      <c r="A4" s="9" t="s">
        <v>32</v>
      </c>
      <c r="B4" s="10" t="s">
        <v>33</v>
      </c>
      <c r="C4" s="10" t="s">
        <v>34</v>
      </c>
      <c r="D4" s="10" t="s">
        <v>35</v>
      </c>
      <c r="E4" s="10" t="s">
        <v>36</v>
      </c>
    </row>
    <row r="5" customFormat="false" ht="19.5" hidden="false" customHeight="true" outlineLevel="0" collapsed="false">
      <c r="A5" s="11" t="s">
        <v>37</v>
      </c>
      <c r="B5" s="11"/>
      <c r="C5" s="11"/>
      <c r="D5" s="11"/>
      <c r="E5" s="11"/>
    </row>
    <row r="6" customFormat="false" ht="15" hidden="false" customHeight="false" outlineLevel="0" collapsed="false">
      <c r="A6" s="12" t="s">
        <v>38</v>
      </c>
      <c r="B6" s="13" t="n">
        <v>1850000</v>
      </c>
      <c r="C6" s="13" t="n">
        <v>2150000</v>
      </c>
      <c r="D6" s="13" t="n">
        <v>2460000</v>
      </c>
      <c r="E6" s="14" t="s">
        <v>39</v>
      </c>
    </row>
    <row r="7" customFormat="false" ht="15" hidden="false" customHeight="false" outlineLevel="0" collapsed="false">
      <c r="A7" s="12" t="s">
        <v>40</v>
      </c>
      <c r="B7" s="13" t="n">
        <v>1050000</v>
      </c>
      <c r="C7" s="13" t="n">
        <v>1230000</v>
      </c>
      <c r="D7" s="13" t="n">
        <v>1420000</v>
      </c>
      <c r="E7" s="14" t="s">
        <v>41</v>
      </c>
    </row>
    <row r="8" customFormat="false" ht="15" hidden="false" customHeight="false" outlineLevel="0" collapsed="false">
      <c r="A8" s="12" t="s">
        <v>42</v>
      </c>
      <c r="B8" s="13" t="n">
        <v>640000</v>
      </c>
      <c r="C8" s="13" t="n">
        <v>720000</v>
      </c>
      <c r="D8" s="13" t="n">
        <v>810000</v>
      </c>
      <c r="E8" s="14" t="s">
        <v>43</v>
      </c>
    </row>
    <row r="9" customFormat="false" ht="15" hidden="false" customHeight="false" outlineLevel="0" collapsed="false">
      <c r="A9" s="12" t="s">
        <v>44</v>
      </c>
      <c r="B9" s="13" t="n">
        <v>55000</v>
      </c>
      <c r="C9" s="13" t="n">
        <v>62000</v>
      </c>
      <c r="D9" s="13" t="n">
        <v>68000</v>
      </c>
      <c r="E9" s="14" t="s">
        <v>45</v>
      </c>
    </row>
    <row r="10" customFormat="false" ht="15" hidden="false" customHeight="false" outlineLevel="0" collapsed="false">
      <c r="A10" s="12" t="s">
        <v>46</v>
      </c>
      <c r="B10" s="13" t="n">
        <v>38000</v>
      </c>
      <c r="C10" s="13" t="n">
        <v>45000</v>
      </c>
      <c r="D10" s="13" t="n">
        <v>51000</v>
      </c>
      <c r="E10" s="14" t="s">
        <v>47</v>
      </c>
    </row>
    <row r="11" customFormat="false" ht="15" hidden="false" customHeight="false" outlineLevel="0" collapsed="false">
      <c r="A11" s="15" t="s">
        <v>48</v>
      </c>
      <c r="B11" s="13" t="n">
        <v>56000</v>
      </c>
      <c r="C11" s="13" t="n">
        <v>78000</v>
      </c>
      <c r="D11" s="13" t="n">
        <v>92000</v>
      </c>
      <c r="E11" s="14" t="s">
        <v>49</v>
      </c>
    </row>
    <row r="13" customFormat="false" ht="19.5" hidden="false" customHeight="true" outlineLevel="0" collapsed="false">
      <c r="A13" s="11" t="s">
        <v>50</v>
      </c>
      <c r="B13" s="11"/>
      <c r="C13" s="11"/>
      <c r="D13" s="11"/>
      <c r="E13" s="11"/>
    </row>
    <row r="14" customFormat="false" ht="15" hidden="false" customHeight="false" outlineLevel="0" collapsed="false">
      <c r="A14" s="12" t="s">
        <v>51</v>
      </c>
      <c r="B14" s="13" t="n">
        <v>420000</v>
      </c>
      <c r="C14" s="13" t="n">
        <v>460000</v>
      </c>
      <c r="D14" s="13" t="n">
        <v>505000</v>
      </c>
      <c r="E14" s="14" t="s">
        <v>52</v>
      </c>
    </row>
    <row r="15" customFormat="false" ht="15" hidden="false" customHeight="false" outlineLevel="0" collapsed="false">
      <c r="A15" s="12" t="s">
        <v>53</v>
      </c>
      <c r="B15" s="13" t="n">
        <v>260000</v>
      </c>
      <c r="C15" s="13" t="n">
        <v>305000</v>
      </c>
      <c r="D15" s="13" t="n">
        <v>350000</v>
      </c>
      <c r="E15" s="14" t="s">
        <v>54</v>
      </c>
    </row>
    <row r="16" customFormat="false" ht="15" hidden="false" customHeight="false" outlineLevel="0" collapsed="false">
      <c r="A16" s="12" t="s">
        <v>55</v>
      </c>
      <c r="B16" s="13" t="n">
        <v>310000</v>
      </c>
      <c r="C16" s="13" t="n">
        <v>395000</v>
      </c>
      <c r="D16" s="13" t="n">
        <v>470000</v>
      </c>
      <c r="E16" s="14" t="s">
        <v>56</v>
      </c>
    </row>
    <row r="17" customFormat="false" ht="15" hidden="false" customHeight="false" outlineLevel="0" collapsed="false">
      <c r="A17" s="12" t="s">
        <v>57</v>
      </c>
      <c r="B17" s="13" t="n">
        <v>95000</v>
      </c>
      <c r="C17" s="13" t="n">
        <v>82000</v>
      </c>
      <c r="D17" s="13" t="n">
        <v>74000</v>
      </c>
      <c r="E17" s="14" t="s">
        <v>58</v>
      </c>
    </row>
    <row r="18" customFormat="false" ht="15" hidden="false" customHeight="false" outlineLevel="0" collapsed="false">
      <c r="A18" s="15" t="s">
        <v>59</v>
      </c>
      <c r="B18" s="16" t="n">
        <f aca="false">SUM(B14:B17)</f>
        <v>1085000</v>
      </c>
      <c r="C18" s="16" t="n">
        <f aca="false">SUM(C14:C17)</f>
        <v>1242000</v>
      </c>
      <c r="D18" s="16" t="n">
        <f aca="false">SUM(D14:D17)</f>
        <v>1399000</v>
      </c>
      <c r="E18" s="14" t="s">
        <v>60</v>
      </c>
    </row>
    <row r="20" customFormat="false" ht="19.5" hidden="false" customHeight="true" outlineLevel="0" collapsed="false">
      <c r="A20" s="11" t="s">
        <v>61</v>
      </c>
      <c r="B20" s="11"/>
      <c r="C20" s="11"/>
      <c r="D20" s="11"/>
      <c r="E20" s="11"/>
    </row>
    <row r="21" customFormat="false" ht="15" hidden="false" customHeight="false" outlineLevel="0" collapsed="false">
      <c r="A21" s="12" t="s">
        <v>62</v>
      </c>
      <c r="B21" s="13" t="n">
        <v>385000</v>
      </c>
      <c r="C21" s="13" t="n">
        <v>463000</v>
      </c>
      <c r="D21" s="13" t="n">
        <v>555000</v>
      </c>
      <c r="E21" s="14" t="s">
        <v>63</v>
      </c>
    </row>
    <row r="22" customFormat="false" ht="15" hidden="false" customHeight="false" outlineLevel="0" collapsed="false">
      <c r="A22" s="12" t="s">
        <v>64</v>
      </c>
      <c r="B22" s="13" t="n">
        <v>240000</v>
      </c>
      <c r="C22" s="13" t="n">
        <v>275000</v>
      </c>
      <c r="D22" s="13" t="n">
        <v>310000</v>
      </c>
      <c r="E22" s="14" t="s">
        <v>65</v>
      </c>
    </row>
    <row r="23" customFormat="false" ht="15" hidden="false" customHeight="false" outlineLevel="0" collapsed="false">
      <c r="A23" s="12" t="s">
        <v>66</v>
      </c>
      <c r="B23" s="13" t="n">
        <v>460000</v>
      </c>
      <c r="C23" s="13" t="n">
        <v>504000</v>
      </c>
      <c r="D23" s="13" t="n">
        <v>534000</v>
      </c>
      <c r="E23" s="14" t="s">
        <v>67</v>
      </c>
    </row>
    <row r="24" customFormat="false" ht="15" hidden="false" customHeight="false" outlineLevel="0" collapsed="false">
      <c r="A24" s="12" t="s">
        <v>68</v>
      </c>
      <c r="B24" s="13" t="n">
        <v>300000</v>
      </c>
      <c r="C24" s="13" t="n">
        <v>330000</v>
      </c>
      <c r="D24" s="13" t="n">
        <v>356000</v>
      </c>
      <c r="E24" s="14" t="s">
        <v>69</v>
      </c>
    </row>
    <row r="25" customFormat="false" ht="15" hidden="false" customHeight="false" outlineLevel="0" collapsed="false">
      <c r="A25" s="15" t="s">
        <v>70</v>
      </c>
      <c r="B25" s="16" t="n">
        <f aca="false">B21+B22+B23</f>
        <v>1085000</v>
      </c>
      <c r="C25" s="16" t="n">
        <f aca="false">C21+C22+C23</f>
        <v>1242000</v>
      </c>
      <c r="D25" s="16" t="n">
        <f aca="false">D21+D22+D23</f>
        <v>1399000</v>
      </c>
      <c r="E25" s="14" t="s">
        <v>60</v>
      </c>
    </row>
    <row r="27" customFormat="false" ht="15" hidden="false" customHeight="false" outlineLevel="0" collapsed="false">
      <c r="A27" s="17" t="s">
        <v>71</v>
      </c>
      <c r="B27" s="18" t="str">
        <f aca="false">IF(ABS(B18-B25)&lt;1,"OK","NU SE POTRIVESTE")</f>
        <v>OK</v>
      </c>
      <c r="C27" s="18" t="str">
        <f aca="false">IF(ABS(C18-C25)&lt;1,"OK","NU SE POTRIVESTE")</f>
        <v>OK</v>
      </c>
      <c r="D27" s="18" t="str">
        <f aca="false">IF(ABS(D18-D25)&lt;1,"OK","NU SE POTRIVESTE")</f>
        <v>OK</v>
      </c>
    </row>
  </sheetData>
  <conditionalFormatting sqref="B27:D27">
    <cfRule type="cellIs" priority="2" operator="equal" aboveAverage="0" equalAverage="0" bottom="0" percent="0" rank="0" text="" dxfId="0">
      <formula>"OK"</formula>
    </cfRule>
    <cfRule type="cellIs" priority="3" operator="equal" aboveAverage="0" equalAverage="0" bottom="0" percent="0" rank="0" text="" dxfId="1">
      <formula>"NU SE POTRIVESTE"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8"/>
    <col collapsed="false" customWidth="true" hidden="false" outlineLevel="0" max="5" min="3" style="0" width="13"/>
    <col collapsed="false" customWidth="true" hidden="false" outlineLevel="0" max="6" min="6" style="0" width="26"/>
    <col collapsed="false" customWidth="true" hidden="false" outlineLevel="0" max="7" min="7" style="0" width="12"/>
    <col collapsed="false" customWidth="true" hidden="false" outlineLevel="0" max="8" min="8" style="0" width="20"/>
  </cols>
  <sheetData>
    <row r="1" customFormat="false" ht="25.5" hidden="false" customHeight="true" outlineLevel="0" collapsed="false">
      <c r="A1" s="7" t="s">
        <v>72</v>
      </c>
    </row>
    <row r="2" customFormat="false" ht="15.75" hidden="false" customHeight="true" outlineLevel="0" collapsed="false">
      <c r="A2" s="8" t="s">
        <v>73</v>
      </c>
    </row>
    <row r="4" customFormat="false" ht="30" hidden="false" customHeight="true" outlineLevel="0" collapsed="false">
      <c r="A4" s="9" t="s">
        <v>74</v>
      </c>
      <c r="B4" s="10" t="s">
        <v>75</v>
      </c>
      <c r="C4" s="10" t="s">
        <v>33</v>
      </c>
      <c r="D4" s="10" t="s">
        <v>34</v>
      </c>
      <c r="E4" s="10" t="s">
        <v>76</v>
      </c>
      <c r="F4" s="10" t="s">
        <v>77</v>
      </c>
      <c r="G4" s="10" t="s">
        <v>78</v>
      </c>
      <c r="H4" s="10" t="s">
        <v>79</v>
      </c>
    </row>
    <row r="5" customFormat="false" ht="18" hidden="false" customHeight="true" outlineLevel="0" collapsed="false">
      <c r="A5" s="19" t="s">
        <v>80</v>
      </c>
      <c r="B5" s="14" t="s">
        <v>81</v>
      </c>
      <c r="C5" s="20" t="n">
        <f aca="false">IFERROR(('Date financiare'!$B$6-'Date financiare'!$B$7)/'Date financiare'!$B$6,0)</f>
        <v>0.432432432432432</v>
      </c>
      <c r="D5" s="20" t="n">
        <f aca="false">IFERROR(('Date financiare'!$C$6-'Date financiare'!$C$7)/'Date financiare'!$C$6,0)</f>
        <v>0.427906976744186</v>
      </c>
      <c r="E5" s="21" t="n">
        <f aca="false">IFERROR(('Date financiare'!$D$6-'Date financiare'!$D$7)/'Date financiare'!$D$6,0)</f>
        <v>0.422764227642276</v>
      </c>
      <c r="F5" s="14" t="s">
        <v>82</v>
      </c>
      <c r="G5" s="22" t="s">
        <v>83</v>
      </c>
      <c r="H5" s="18" t="str">
        <f aca="false">IF(E5=D5,"neschimbat",IF(G5="Mai mare",IF(E5&gt;D5,"in bine","in rau"),IF(E5&lt;D5,"in bine","in rau")))</f>
        <v>in rau</v>
      </c>
    </row>
    <row r="6" customFormat="false" ht="18" hidden="false" customHeight="true" outlineLevel="0" collapsed="false">
      <c r="A6" s="19" t="s">
        <v>84</v>
      </c>
      <c r="B6" s="14" t="s">
        <v>85</v>
      </c>
      <c r="C6" s="20" t="n">
        <f aca="false">IFERROR(('Date financiare'!$B$6-'Date financiare'!$B$7-'Date financiare'!$B$8)/'Date financiare'!$B$6,0)</f>
        <v>0.0864864864864865</v>
      </c>
      <c r="D6" s="20" t="n">
        <f aca="false">IFERROR(('Date financiare'!$C$6-'Date financiare'!$C$7-'Date financiare'!$C$8)/'Date financiare'!$C$6,0)</f>
        <v>0.0930232558139535</v>
      </c>
      <c r="E6" s="21" t="n">
        <f aca="false">IFERROR(('Date financiare'!$D$6-'Date financiare'!$D$7-'Date financiare'!$D$8)/'Date financiare'!$D$6,0)</f>
        <v>0.0934959349593496</v>
      </c>
      <c r="F6" s="14" t="s">
        <v>86</v>
      </c>
      <c r="G6" s="22" t="s">
        <v>83</v>
      </c>
      <c r="H6" s="18" t="str">
        <f aca="false">IF(E6=D6,"neschimbat",IF(G6="Mai mare",IF(E6&gt;D6,"in bine","in rau"),IF(E6&lt;D6,"in bine","in rau")))</f>
        <v>in bine</v>
      </c>
    </row>
    <row r="7" customFormat="false" ht="18" hidden="false" customHeight="true" outlineLevel="0" collapsed="false">
      <c r="A7" s="19" t="s">
        <v>87</v>
      </c>
      <c r="B7" s="14" t="s">
        <v>88</v>
      </c>
      <c r="C7" s="20" t="n">
        <f aca="false">IFERROR('Date financiare'!$B$11/'Date financiare'!$B$6,0)</f>
        <v>0.0302702702702703</v>
      </c>
      <c r="D7" s="20" t="n">
        <f aca="false">IFERROR('Date financiare'!$C$11/'Date financiare'!$C$6,0)</f>
        <v>0.0362790697674419</v>
      </c>
      <c r="E7" s="21" t="n">
        <f aca="false">IFERROR('Date financiare'!$D$11/'Date financiare'!$D$6,0)</f>
        <v>0.0373983739837398</v>
      </c>
      <c r="F7" s="14" t="s">
        <v>89</v>
      </c>
      <c r="G7" s="22" t="s">
        <v>83</v>
      </c>
      <c r="H7" s="18" t="str">
        <f aca="false">IF(E7=D7,"neschimbat",IF(G7="Mai mare",IF(E7&gt;D7,"in bine","in rau"),IF(E7&lt;D7,"in bine","in rau")))</f>
        <v>in bine</v>
      </c>
    </row>
    <row r="8" customFormat="false" ht="18" hidden="false" customHeight="true" outlineLevel="0" collapsed="false">
      <c r="A8" s="19" t="s">
        <v>90</v>
      </c>
      <c r="B8" s="14" t="s">
        <v>91</v>
      </c>
      <c r="C8" s="23" t="n">
        <f aca="false">IFERROR(('Date financiare'!$B$15+'Date financiare'!$B$16+'Date financiare'!$B$17)/'Date financiare'!$B$23,0)</f>
        <v>1.44565217391304</v>
      </c>
      <c r="D8" s="23" t="n">
        <f aca="false">IFERROR(('Date financiare'!$C$15+'Date financiare'!$C$16+'Date financiare'!$C$17)/'Date financiare'!$C$23,0)</f>
        <v>1.5515873015873</v>
      </c>
      <c r="E8" s="24" t="n">
        <f aca="false">IFERROR(('Date financiare'!$D$15+'Date financiare'!$D$16+'Date financiare'!$D$17)/'Date financiare'!$D$23,0)</f>
        <v>1.67415730337079</v>
      </c>
      <c r="F8" s="14" t="s">
        <v>92</v>
      </c>
      <c r="G8" s="22" t="s">
        <v>83</v>
      </c>
      <c r="H8" s="18" t="str">
        <f aca="false">IF(E8=D8,"neschimbat",IF(G8="Mai mare",IF(E8&gt;D8,"in bine","in rau"),IF(E8&lt;D8,"in bine","in rau")))</f>
        <v>in bine</v>
      </c>
    </row>
    <row r="9" customFormat="false" ht="18" hidden="false" customHeight="true" outlineLevel="0" collapsed="false">
      <c r="A9" s="19" t="s">
        <v>93</v>
      </c>
      <c r="B9" s="14" t="s">
        <v>94</v>
      </c>
      <c r="C9" s="23" t="n">
        <f aca="false">IFERROR(('Date financiare'!$B$16+'Date financiare'!$B$17)/'Date financiare'!$B$23,0)</f>
        <v>0.880434782608696</v>
      </c>
      <c r="D9" s="23" t="n">
        <f aca="false">IFERROR(('Date financiare'!$C$16+'Date financiare'!$C$17)/'Date financiare'!$C$23,0)</f>
        <v>0.946428571428571</v>
      </c>
      <c r="E9" s="24" t="n">
        <f aca="false">IFERROR(('Date financiare'!$D$16+'Date financiare'!$D$17)/'Date financiare'!$D$23,0)</f>
        <v>1.0187265917603</v>
      </c>
      <c r="F9" s="14" t="s">
        <v>95</v>
      </c>
      <c r="G9" s="22" t="s">
        <v>83</v>
      </c>
      <c r="H9" s="18" t="str">
        <f aca="false">IF(E9=D9,"neschimbat",IF(G9="Mai mare",IF(E9&gt;D9,"in bine","in rau"),IF(E9&lt;D9,"in bine","in rau")))</f>
        <v>in bine</v>
      </c>
    </row>
    <row r="10" customFormat="false" ht="18" hidden="false" customHeight="true" outlineLevel="0" collapsed="false">
      <c r="A10" s="19" t="s">
        <v>96</v>
      </c>
      <c r="B10" s="14" t="s">
        <v>97</v>
      </c>
      <c r="C10" s="25" t="n">
        <f aca="false">IFERROR('Date financiare'!$B$16/'Date financiare'!$B$6*365,0)</f>
        <v>61.1621621621622</v>
      </c>
      <c r="D10" s="25" t="n">
        <f aca="false">IFERROR('Date financiare'!$C$16/'Date financiare'!$C$6*365,0)</f>
        <v>67.0581395348837</v>
      </c>
      <c r="E10" s="16" t="n">
        <f aca="false">IFERROR('Date financiare'!$D$16/'Date financiare'!$D$6*365,0)</f>
        <v>69.7357723577236</v>
      </c>
      <c r="F10" s="14" t="s">
        <v>98</v>
      </c>
      <c r="G10" s="22" t="s">
        <v>99</v>
      </c>
      <c r="H10" s="18" t="str">
        <f aca="false">IF(E10=D10,"neschimbat",IF(G10="Mai mare",IF(E10&gt;D10,"in bine","in rau"),IF(E10&lt;D10,"in bine","in rau")))</f>
        <v>in rau</v>
      </c>
    </row>
    <row r="11" customFormat="false" ht="18" hidden="false" customHeight="true" outlineLevel="0" collapsed="false">
      <c r="A11" s="19" t="s">
        <v>100</v>
      </c>
      <c r="B11" s="14" t="s">
        <v>101</v>
      </c>
      <c r="C11" s="25" t="n">
        <f aca="false">IFERROR('Date financiare'!$B$15/'Date financiare'!$B$7*365,0)</f>
        <v>90.3809523809524</v>
      </c>
      <c r="D11" s="25" t="n">
        <f aca="false">IFERROR('Date financiare'!$C$15/'Date financiare'!$C$7*365,0)</f>
        <v>90.5081300813008</v>
      </c>
      <c r="E11" s="16" t="n">
        <f aca="false">IFERROR('Date financiare'!$D$15/'Date financiare'!$D$7*365,0)</f>
        <v>89.9647887323944</v>
      </c>
      <c r="F11" s="14" t="s">
        <v>102</v>
      </c>
      <c r="G11" s="22" t="s">
        <v>99</v>
      </c>
      <c r="H11" s="18" t="str">
        <f aca="false">IF(E11=D11,"neschimbat",IF(G11="Mai mare",IF(E11&gt;D11,"in bine","in rau"),IF(E11&lt;D11,"in bine","in rau")))</f>
        <v>in bine</v>
      </c>
    </row>
    <row r="12" customFormat="false" ht="18" hidden="false" customHeight="true" outlineLevel="0" collapsed="false">
      <c r="A12" s="19" t="s">
        <v>103</v>
      </c>
      <c r="B12" s="14" t="s">
        <v>104</v>
      </c>
      <c r="C12" s="25" t="n">
        <f aca="false">IFERROR('Date financiare'!$B$24/'Date financiare'!$B$7*365,0)</f>
        <v>104.285714285714</v>
      </c>
      <c r="D12" s="25" t="n">
        <f aca="false">IFERROR('Date financiare'!$C$24/'Date financiare'!$C$7*365,0)</f>
        <v>97.9268292682927</v>
      </c>
      <c r="E12" s="16" t="n">
        <f aca="false">IFERROR('Date financiare'!$D$24/'Date financiare'!$D$7*365,0)</f>
        <v>91.5070422535211</v>
      </c>
      <c r="F12" s="14" t="s">
        <v>105</v>
      </c>
      <c r="G12" s="22" t="s">
        <v>83</v>
      </c>
      <c r="H12" s="18" t="str">
        <f aca="false">IF(E12=D12,"neschimbat",IF(G12="Mai mare",IF(E12&gt;D12,"in bine","in rau"),IF(E12&lt;D12,"in bine","in rau")))</f>
        <v>in rau</v>
      </c>
    </row>
    <row r="13" customFormat="false" ht="18" hidden="false" customHeight="true" outlineLevel="0" collapsed="false">
      <c r="A13" s="19" t="s">
        <v>106</v>
      </c>
      <c r="B13" s="14" t="s">
        <v>107</v>
      </c>
      <c r="C13" s="25" t="n">
        <f aca="false">IFERROR('Date financiare'!$B$15/'Date financiare'!$B$7*365+'Date financiare'!$B$16/'Date financiare'!$B$6*365-'Date financiare'!$B$24/'Date financiare'!$B$7*365,0)</f>
        <v>47.2574002574003</v>
      </c>
      <c r="D13" s="25" t="n">
        <f aca="false">IFERROR('Date financiare'!$C$15/'Date financiare'!$C$7*365+'Date financiare'!$C$16/'Date financiare'!$C$6*365-'Date financiare'!$C$24/'Date financiare'!$C$7*365,0)</f>
        <v>59.6394403478918</v>
      </c>
      <c r="E13" s="16" t="n">
        <f aca="false">IFERROR('Date financiare'!$D$15/'Date financiare'!$D$7*365+'Date financiare'!$D$16/'Date financiare'!$D$6*365-'Date financiare'!$D$24/'Date financiare'!$D$7*365,0)</f>
        <v>68.1935188365968</v>
      </c>
      <c r="F13" s="14" t="s">
        <v>108</v>
      </c>
      <c r="G13" s="22" t="s">
        <v>99</v>
      </c>
      <c r="H13" s="18" t="str">
        <f aca="false">IF(E13=D13,"neschimbat",IF(G13="Mai mare",IF(E13&gt;D13,"in bine","in rau"),IF(E13&lt;D13,"in bine","in rau")))</f>
        <v>in rau</v>
      </c>
    </row>
    <row r="14" customFormat="false" ht="18" hidden="false" customHeight="true" outlineLevel="0" collapsed="false">
      <c r="A14" s="19" t="s">
        <v>109</v>
      </c>
      <c r="B14" s="14" t="s">
        <v>110</v>
      </c>
      <c r="C14" s="23" t="n">
        <f aca="false">IFERROR(('Date financiare'!$B$22+'Date financiare'!$B$23)/'Date financiare'!$B$21,0)</f>
        <v>1.81818181818182</v>
      </c>
      <c r="D14" s="23" t="n">
        <f aca="false">IFERROR(('Date financiare'!$C$22+'Date financiare'!$C$23)/'Date financiare'!$C$21,0)</f>
        <v>1.68250539956803</v>
      </c>
      <c r="E14" s="24" t="n">
        <f aca="false">IFERROR(('Date financiare'!$D$22+'Date financiare'!$D$23)/'Date financiare'!$D$21,0)</f>
        <v>1.52072072072072</v>
      </c>
      <c r="F14" s="14" t="s">
        <v>111</v>
      </c>
      <c r="G14" s="22" t="s">
        <v>99</v>
      </c>
      <c r="H14" s="18" t="str">
        <f aca="false">IF(E14=D14,"neschimbat",IF(G14="Mai mare",IF(E14&gt;D14,"in bine","in rau"),IF(E14&lt;D14,"in bine","in rau")))</f>
        <v>in bine</v>
      </c>
    </row>
    <row r="15" customFormat="false" ht="18" hidden="false" customHeight="true" outlineLevel="0" collapsed="false">
      <c r="A15" s="19" t="s">
        <v>112</v>
      </c>
      <c r="B15" s="14" t="s">
        <v>113</v>
      </c>
      <c r="C15" s="23" t="n">
        <f aca="false">IFERROR(('Date financiare'!$B$6-'Date financiare'!$B$7-'Date financiare'!$B$8)/'Date financiare'!$B$10,0)</f>
        <v>4.21052631578947</v>
      </c>
      <c r="D15" s="23" t="n">
        <f aca="false">IFERROR(('Date financiare'!$C$6-'Date financiare'!$C$7-'Date financiare'!$C$8)/'Date financiare'!$C$10,0)</f>
        <v>4.44444444444445</v>
      </c>
      <c r="E15" s="24" t="n">
        <f aca="false">IFERROR(('Date financiare'!$D$6-'Date financiare'!$D$7-'Date financiare'!$D$8)/'Date financiare'!$D$10,0)</f>
        <v>4.50980392156863</v>
      </c>
      <c r="F15" s="14" t="s">
        <v>114</v>
      </c>
      <c r="G15" s="22" t="s">
        <v>83</v>
      </c>
      <c r="H15" s="18" t="str">
        <f aca="false">IF(E15=D15,"neschimbat",IF(G15="Mai mare",IF(E15&gt;D15,"in bine","in rau"),IF(E15&lt;D15,"in bine","in rau")))</f>
        <v>in bine</v>
      </c>
    </row>
    <row r="16" customFormat="false" ht="18" hidden="false" customHeight="true" outlineLevel="0" collapsed="false">
      <c r="A16" s="19" t="s">
        <v>115</v>
      </c>
      <c r="B16" s="14" t="s">
        <v>116</v>
      </c>
      <c r="C16" s="20" t="n">
        <f aca="false">IFERROR('Date financiare'!$B$11/'Date financiare'!$B$21,0)</f>
        <v>0.145454545454545</v>
      </c>
      <c r="D16" s="20" t="n">
        <f aca="false">IFERROR('Date financiare'!$C$11/'Date financiare'!$C$21,0)</f>
        <v>0.168466522678186</v>
      </c>
      <c r="E16" s="21" t="n">
        <f aca="false">IFERROR('Date financiare'!$D$11/'Date financiare'!$D$21,0)</f>
        <v>0.165765765765766</v>
      </c>
      <c r="F16" s="14" t="s">
        <v>117</v>
      </c>
      <c r="G16" s="22" t="s">
        <v>83</v>
      </c>
      <c r="H16" s="18" t="str">
        <f aca="false">IF(E16=D16,"neschimbat",IF(G16="Mai mare",IF(E16&gt;D16,"in bine","in rau"),IF(E16&lt;D16,"in bine","in rau")))</f>
        <v>in rau</v>
      </c>
    </row>
    <row r="18" customFormat="false" ht="15" hidden="false" customHeight="false" outlineLevel="0" collapsed="false">
      <c r="A18" s="26" t="s">
        <v>118</v>
      </c>
    </row>
    <row r="19" customFormat="false" ht="15" hidden="false" customHeight="false" outlineLevel="0" collapsed="false">
      <c r="A19" s="27" t="s">
        <v>119</v>
      </c>
    </row>
    <row r="20" customFormat="false" ht="15" hidden="false" customHeight="false" outlineLevel="0" collapsed="false">
      <c r="A20" s="27" t="s">
        <v>120</v>
      </c>
    </row>
    <row r="21" customFormat="false" ht="15" hidden="false" customHeight="false" outlineLevel="0" collapsed="false">
      <c r="A21" s="27" t="s">
        <v>121</v>
      </c>
    </row>
  </sheetData>
  <conditionalFormatting sqref="H5:H16">
    <cfRule type="cellIs" priority="2" operator="equal" aboveAverage="0" equalAverage="0" bottom="0" percent="0" rank="0" text="" dxfId="0">
      <formula>"in bine"</formula>
    </cfRule>
    <cfRule type="cellIs" priority="3" operator="equal" aboveAverage="0" equalAverage="0" bottom="0" percent="0" rank="0" text="" dxfId="2">
      <formula>"in rau"</formula>
    </cfRule>
    <cfRule type="cellIs" priority="4" operator="equal" aboveAverage="0" equalAverage="0" bottom="0" percent="0" rank="0" text="" dxfId="3">
      <formula>"neschimbat"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2026-07-31T14:19:37Z</dcterms:created>
  <dc:creator>openpyxl</dc:creator>
  <dc:description/>
  <dc:language>en-US</dc:language>
  <cp:lastModifiedBy/>
  <dcterms:modified xsi:type="dcterms:W3CDTF">2026-07-31T14:19:37Z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