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um se completeaza" sheetId="1" state="visible" r:id="rId3"/>
    <sheet name="Calculator" sheetId="2" state="visible" r:id="rId4"/>
    <sheet name="Lista produse"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<sst xmlns="http://schemas.openxmlformats.org/spreadsheetml/2006/main" count="75" uniqueCount="75">
  <si>
    <t xml:space="preserve">Calculator de pret si marja — instructiuni simple</t>
  </si>
  <si>
    <t xml:space="preserve">Acest fisier raspunde la trei intrebari: cat castig de fapt la un produs, ce pret trebuie sa cer ca sa castig cat vreau si cat ma costa daca dau o reducere.</t>
  </si>
  <si>
    <t xml:space="preserve">Primul lucru de inteles: marja nu este acelasi lucru cu adaosul</t>
  </si>
  <si>
    <t xml:space="preserve">Cumperi cu 100 de lei si vinzi cu 150. ADAOSUL este 50% (te raportezi la cat te-a costat). MARJA este 33% (te raportezi la cat ai incasat). Acelasi produs, doua numere diferite.</t>
  </si>
  <si>
    <t xml:space="preserve">Cine crede ca are marja de 50% cand de fapt are 33% isi construieste toate deciziile pe o cifra gresita. Fisierul le calculeaza pe amandoua, ca sa nu le mai confunzi niciodata.</t>
  </si>
  <si>
    <t xml:space="preserve">Ce inseamna culorile din fisier</t>
  </si>
  <si>
    <t xml:space="preserve">•  GALBEN cu scris albastru = aici scrii tu. Sunt singurele celule pe care le atingi.</t>
  </si>
  <si>
    <t xml:space="preserve">•  ALB cu scris negru = se calculeaza singur. Nu scrie peste ele, ca strici formula.</t>
  </si>
  <si>
    <t xml:space="preserve">•  BARA INCHISA LA CULOARE = titlu de sectiune. E doar ca sa te orientezi.</t>
  </si>
  <si>
    <t xml:space="preserve">•  VERDE inseamna ca esti bine. ROSU inseamna ca trebuie sa te uiti acolo.</t>
  </si>
  <si>
    <t xml:space="preserve">Ce faci, pas cu pas, in fila «Calculator»</t>
  </si>
  <si>
    <t xml:space="preserve">Pasul 1. Scrie tot ce te costa produsul.</t>
  </si>
  <si>
    <t xml:space="preserve">Nu doar cat ai dat pe el. Adauga transportul, ambalajul, comisionul de card sau de marketplace si cate produse pierzi sau iti vin inapoi. Aici se ascunde cel mai des profitul pe care crezi ca il ai.</t>
  </si>
  <si>
    <t xml:space="preserve">Pasul 2. Scrie pretul la care vinzi, FARA TVA.</t>
  </si>
  <si>
    <t xml:space="preserve">Daca pe raft scrie 121 de lei si TVA-ul este 21%, pretul fara TVA este 100 de lei. Fisierul face si calculul invers pentru tine.</t>
  </si>
  <si>
    <t xml:space="preserve">Pasul 3. Uita-te la marja care iti iese.</t>
  </si>
  <si>
    <t xml:space="preserve">Daca nu iti place, mergi la Pasul 3 din fila «Calculator»: scrii ce marja ai vrea si iti spune exact ce pret trebuie sa ceri.</t>
  </si>
  <si>
    <t xml:space="preserve">Pasul 4. Inainte sa dai orice reducere, uita-te la tabelul de la Pasul 4.</t>
  </si>
  <si>
    <t xml:space="preserve">Iti arata negru pe alb cat la suta din profit pierzi si cu cat ar trebui sa cresti vanzarile ca sa iesi pe zero. De obicei, cifra aceea sperie mai mult decat orice discutie.</t>
  </si>
  <si>
    <t xml:space="preserve">Exemplul care schimba felul in care dai reduceri</t>
  </si>
  <si>
    <t xml:space="preserve">Vinzi cu 100 de lei ceva ce te costa 70. Castigi 30 de lei. Dai 10% reducere: incasezi 90, costul ramane 70, castigi 20. Ai dat o zecime din pret si ai pierdut o treime din profit. Ca sa castigi la fel, trebuie sa vinzi cu 50% mai mult.</t>
  </si>
  <si>
    <t xml:space="preserve">Fila «Lista produse»</t>
  </si>
  <si>
    <t xml:space="preserve">Aici pui pe rand toate produsele tale, cu costul si pretul fiecaruia. Fisierul iti coloreaza in rosu produsele la care marja este sub pragul pe care il stabilesti tu. In aproape orice firma exista cateva produse vandute in pierdere, despre care nimeni nu stie.</t>
  </si>
  <si>
    <t xml:space="preserve">Toate calculele se fac FARA TVA. Daca folosesti preturi cu TVA, marja iti va iesi mai mare decat este in realitate si vei lua decizii pe o cifra falsa.</t>
  </si>
  <si>
    <t xml:space="preserve">Daca ai stricat ceva</t>
  </si>
  <si>
    <t xml:space="preserve">Nicio problema. Descarca din nou fisierul de pe site si o iei de la capat. De aceea e gratuit.</t>
  </si>
  <si>
    <t xml:space="preserve">Template gratuit oferit de Academia Financiara — academia-financiara.ro</t>
  </si>
  <si>
    <t xml:space="preserve">Model simplu, de pornire. Pentru versiuni avansate, vezi sectiunea Instrumente Excel de pe site.</t>
  </si>
  <si>
    <t xml:space="preserve">CALCULATOR DE PRET SI MARJA</t>
  </si>
  <si>
    <t xml:space="preserve">Completeaza doar celulele galbene. Restul se calculeaza singur.</t>
  </si>
  <si>
    <t xml:space="preserve">PASUL 1 — CAT TE COSTA, DE FAPT, UN PRODUS</t>
  </si>
  <si>
    <t xml:space="preserve">Pret de achizitie sau cost materiale (lei)</t>
  </si>
  <si>
    <t xml:space="preserve">Transport si logistica (lei)</t>
  </si>
  <si>
    <t xml:space="preserve">Ambalare (lei)</t>
  </si>
  <si>
    <t xml:space="preserve">Comision de vanzare sau procesare plata (lei)</t>
  </si>
  <si>
    <t xml:space="preserve">Pierderi si retururi (% din cost)</t>
  </si>
  <si>
    <t xml:space="preserve">Cost pierderi si retururi (lei)</t>
  </si>
  <si>
    <t xml:space="preserve">COST COMPLET AL PRODUSULUI (lei)</t>
  </si>
  <si>
    <t xml:space="preserve">PASUL 2 — CU CAT VINZI SI CAT ITI RAMANE</t>
  </si>
  <si>
    <t xml:space="preserve">Pret de vanzare, FARA TVA (lei)</t>
  </si>
  <si>
    <t xml:space="preserve">Cota de TVA</t>
  </si>
  <si>
    <t xml:space="preserve">Pret de raft, CU TVA (lei)</t>
  </si>
  <si>
    <t xml:space="preserve">Castigul tau la o bucata (lei)</t>
  </si>
  <si>
    <t xml:space="preserve">MARJA (% din pretul de vanzare)</t>
  </si>
  <si>
    <t xml:space="preserve">&lt;- cifra pe care o folosesti in discutii</t>
  </si>
  <si>
    <t xml:space="preserve">ADAOS (% peste cost)</t>
  </si>
  <si>
    <t xml:space="preserve">PASUL 3 — CE PRET IMI TREBUIE PENTRU MARJA PE CARE O VREAU</t>
  </si>
  <si>
    <t xml:space="preserve">Marja pe care o vrei (%)</t>
  </si>
  <si>
    <t xml:space="preserve">Pretul necesar, FARA TVA (lei)</t>
  </si>
  <si>
    <t xml:space="preserve">Pretul necesar, CU TVA (lei)</t>
  </si>
  <si>
    <t xml:space="preserve">Cu cat trebuie sa cresti pretul actual (lei)</t>
  </si>
  <si>
    <t xml:space="preserve">PASUL 4 — CAT TE COSTA, DE FAPT, O REDUCERE</t>
  </si>
  <si>
    <t xml:space="preserve">Reducerea pe care o dai</t>
  </si>
  <si>
    <t xml:space="preserve">Pretul nou (fara TVA)</t>
  </si>
  <si>
    <t xml:space="preserve">Castig pe bucata</t>
  </si>
  <si>
    <t xml:space="preserve">Marja noua</t>
  </si>
  <si>
    <t xml:space="preserve">Din profit pierzi</t>
  </si>
  <si>
    <t xml:space="preserve">Ca sa castigi la fel, trebuie sa vinzi mai mult cu</t>
  </si>
  <si>
    <t xml:space="preserve">Citeste ultima coloana. Acolo se vede de ce o reducere «mica» nu este niciodata mica.</t>
  </si>
  <si>
    <t xml:space="preserve">LISTA PRODUSELOR TALE</t>
  </si>
  <si>
    <t xml:space="preserve">Completeaza numele, costul complet si pretul. Restul se calculeaza singur.</t>
  </si>
  <si>
    <t xml:space="preserve">Marja minima acceptata de tine:</t>
  </si>
  <si>
    <t xml:space="preserve">Produs sau serviciu</t>
  </si>
  <si>
    <t xml:space="preserve">Cost complet (lei)</t>
  </si>
  <si>
    <t xml:space="preserve">Pret fara TVA (lei)</t>
  </si>
  <si>
    <t xml:space="preserve">Castig (lei)</t>
  </si>
  <si>
    <t xml:space="preserve">Marja</t>
  </si>
  <si>
    <t xml:space="preserve">Adaos</t>
  </si>
  <si>
    <t xml:space="preserve">Pret cu TVA (lei)</t>
  </si>
  <si>
    <t xml:space="preserve">Semnal</t>
  </si>
  <si>
    <t xml:space="preserve">EXEMPLU: Ghiveci ceramic 20 cm</t>
  </si>
  <si>
    <t xml:space="preserve">EXEMPLU: Abonament mentenanta lunar</t>
  </si>
  <si>
    <t xml:space="preserve">EXEMPLU: Set cadou ambalat</t>
  </si>
  <si>
    <t xml:space="preserve">TOTAL / MEDIE</t>
  </si>
  <si>
    <t xml:space="preserve">Marja de la total este marja ta reala pe portofoliu, nu media procentelor de mai sus.</t>
  </si>
</sst>
</file>

<file path=xl/styles.xml><?xml version="1.0" encoding="utf-8"?>
<styleSheet xmlns="http://schemas.openxmlformats.org/spreadsheetml/2006/main">
  <numFmts count="3">
    <numFmt numFmtId="164" formatCode="General"/>
    <numFmt numFmtId="165" formatCode="#,##0;\(#,##0\);\-"/>
    <numFmt numFmtId="166" formatCode="0.0%"/>
  </numFmts>
  <fonts count="18">
    <font>
      <sz val="11"/>
      <color theme="1"/>
      <name val="Calibri"/>
      <family val="2"/>
      <charset val="1"/>
    </font>
    <font>
      <sz val="10"/>
      <name val="Arial"/>
      <family val="0"/>
    </font>
    <font>
      <sz val="10"/>
      <name val="Arial"/>
      <family val="0"/>
    </font>
    <font>
      <sz val="10"/>
      <name val="Arial"/>
      <family val="0"/>
    </font>
    <font>
      <b val="true"/>
      <sz val="18"/>
      <color rgb="FF12181E"/>
      <name val="Arial"/>
      <family val="0"/>
      <charset val="1"/>
    </font>
    <font>
      <sz val="10.5"/>
      <color rgb="FF1D262E"/>
      <name val="Arial"/>
      <family val="0"/>
      <charset val="1"/>
    </font>
    <font>
      <b val="true"/>
      <sz val="12"/>
      <color rgb="FF19715C"/>
      <name val="Arial"/>
      <family val="0"/>
      <charset val="1"/>
    </font>
    <font>
      <b val="true"/>
      <sz val="10.5"/>
      <color rgb="FF12181E"/>
      <name val="Arial"/>
      <family val="0"/>
      <charset val="1"/>
    </font>
    <font>
      <sz val="10.5"/>
      <color rgb="FF8A3B2E"/>
      <name val="Arial"/>
      <family val="0"/>
      <charset val="1"/>
    </font>
    <font>
      <b val="true"/>
      <sz val="16"/>
      <color rgb="FF12181E"/>
      <name val="Arial"/>
      <family val="0"/>
      <charset val="1"/>
    </font>
    <font>
      <i val="true"/>
      <sz val="10"/>
      <color rgb="FF5A6670"/>
      <name val="Arial"/>
      <family val="0"/>
      <charset val="1"/>
    </font>
    <font>
      <b val="true"/>
      <sz val="10"/>
      <color rgb="FFF2E6DA"/>
      <name val="Arial"/>
      <family val="0"/>
      <charset val="1"/>
    </font>
    <font>
      <sz val="10"/>
      <color rgb="FF1D262E"/>
      <name val="Arial"/>
      <family val="0"/>
      <charset val="1"/>
    </font>
    <font>
      <sz val="10"/>
      <color rgb="FF0000FF"/>
      <name val="Arial"/>
      <family val="0"/>
      <charset val="1"/>
    </font>
    <font>
      <b val="true"/>
      <sz val="10"/>
      <color rgb="FF1D262E"/>
      <name val="Arial"/>
      <family val="0"/>
      <charset val="1"/>
    </font>
    <font>
      <sz val="10"/>
      <color rgb="FF5A6670"/>
      <name val="Arial"/>
      <family val="0"/>
      <charset val="1"/>
    </font>
    <font>
      <b val="true"/>
      <sz val="10"/>
      <color rgb="FFFFFFFF"/>
      <name val="Arial"/>
      <family val="0"/>
      <charset val="1"/>
    </font>
    <font>
      <b val="true"/>
      <sz val="10"/>
      <color rgb="FF12181E"/>
      <name val="Arial"/>
      <family val="0"/>
      <charset val="1"/>
    </font>
  </fonts>
  <fills count="7">
    <fill>
      <patternFill patternType="none"/>
    </fill>
    <fill>
      <patternFill patternType="gray125"/>
    </fill>
    <fill>
      <patternFill patternType="solid">
        <fgColor rgb="FFFBE7E3"/>
        <bgColor rgb="FFFBEBD7"/>
      </patternFill>
    </fill>
    <fill>
      <patternFill patternType="solid">
        <fgColor rgb="FF12181E"/>
        <bgColor rgb="FF1D262E"/>
      </patternFill>
    </fill>
    <fill>
      <patternFill patternType="solid">
        <fgColor rgb="FFFFF2CC"/>
        <bgColor rgb="FFFBEBD7"/>
      </patternFill>
    </fill>
    <fill>
      <patternFill patternType="solid">
        <fgColor rgb="FFF2E6DA"/>
        <bgColor rgb="FFFBE7E3"/>
      </patternFill>
    </fill>
    <fill>
      <patternFill patternType="solid">
        <fgColor rgb="FF19715C"/>
        <bgColor rgb="FF008080"/>
      </patternFill>
    </fill>
  </fills>
  <borders count="2">
    <border diagonalUp="false" diagonalDown="false">
      <left/>
      <right/>
      <top/>
      <bottom/>
      <diagonal/>
    </border>
    <border diagonalUp="false" diagonalDown="false">
      <left style="thin">
        <color rgb="FFD5C7BA"/>
      </left>
      <right style="thin">
        <color rgb="FFD5C7BA"/>
      </right>
      <top style="thin">
        <color rgb="FFD5C7BA"/>
      </top>
      <bottom style="thin">
        <color rgb="FFD5C7BA"/>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0">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top" textRotation="0" wrapText="true" indent="0" shrinkToFit="false"/>
      <protection locked="true" hidden="false"/>
    </xf>
    <xf numFmtId="164" fontId="6" fillId="0" borderId="0" xfId="0" applyFont="true" applyBorder="false" applyAlignment="true" applyProtection="true">
      <alignment horizontal="general" vertical="center" textRotation="0" wrapText="false" indent="0" shrinkToFit="false"/>
      <protection locked="true" hidden="false"/>
    </xf>
    <xf numFmtId="164" fontId="5" fillId="0" borderId="0" xfId="0" applyFont="true" applyBorder="false" applyAlignment="true" applyProtection="true">
      <alignment horizontal="general" vertical="top" textRotation="0" wrapText="true" indent="1" shrinkToFit="false"/>
      <protection locked="true" hidden="false"/>
    </xf>
    <xf numFmtId="164" fontId="7" fillId="0" borderId="0" xfId="0" applyFont="true" applyBorder="false" applyAlignment="true" applyProtection="true">
      <alignment horizontal="general" vertical="top" textRotation="0" wrapText="true" indent="0" shrinkToFit="false"/>
      <protection locked="true" hidden="false"/>
    </xf>
    <xf numFmtId="164" fontId="8" fillId="2" borderId="0" xfId="0" applyFont="true" applyBorder="false" applyAlignment="true" applyProtection="true">
      <alignment horizontal="general" vertical="center" textRotation="0" wrapText="true" indent="1" shrinkToFit="false"/>
      <protection locked="true" hidden="false"/>
    </xf>
    <xf numFmtId="164" fontId="9" fillId="0" borderId="0" xfId="0" applyFont="true" applyBorder="false" applyAlignment="true" applyProtection="true">
      <alignment horizontal="general" vertical="bottom" textRotation="0" wrapText="false" indent="0" shrinkToFit="false"/>
      <protection locked="true" hidden="false"/>
    </xf>
    <xf numFmtId="164" fontId="10" fillId="0" borderId="0" xfId="0" applyFont="true" applyBorder="false" applyAlignment="true" applyProtection="true">
      <alignment horizontal="general" vertical="bottom" textRotation="0" wrapText="false" indent="0" shrinkToFit="false"/>
      <protection locked="true" hidden="false"/>
    </xf>
    <xf numFmtId="164" fontId="11" fillId="3" borderId="0" xfId="0" applyFont="true" applyBorder="false" applyAlignment="true" applyProtection="true">
      <alignment horizontal="general" vertical="bottom" textRotation="0" wrapText="false" indent="0" shrinkToFit="false"/>
      <protection locked="true" hidden="false"/>
    </xf>
    <xf numFmtId="164" fontId="12" fillId="0" borderId="1" xfId="0" applyFont="true" applyBorder="true" applyAlignment="true" applyProtection="true">
      <alignment horizontal="left" vertical="center" textRotation="0" wrapText="false" indent="0" shrinkToFit="false"/>
      <protection locked="true" hidden="false"/>
    </xf>
    <xf numFmtId="165" fontId="13" fillId="4" borderId="1" xfId="0" applyFont="true" applyBorder="true" applyAlignment="true" applyProtection="true">
      <alignment horizontal="right" vertical="bottom" textRotation="0" wrapText="false" indent="0" shrinkToFit="false"/>
      <protection locked="true" hidden="false"/>
    </xf>
    <xf numFmtId="166" fontId="13" fillId="4" borderId="1" xfId="0" applyFont="true" applyBorder="true" applyAlignment="true" applyProtection="true">
      <alignment horizontal="right" vertical="bottom" textRotation="0" wrapText="false" indent="0" shrinkToFit="false"/>
      <protection locked="true" hidden="false"/>
    </xf>
    <xf numFmtId="165" fontId="12" fillId="0" borderId="1" xfId="0" applyFont="true" applyBorder="true" applyAlignment="true" applyProtection="true">
      <alignment horizontal="right" vertical="bottom" textRotation="0" wrapText="false" indent="0" shrinkToFit="false"/>
      <protection locked="true" hidden="false"/>
    </xf>
    <xf numFmtId="164" fontId="14" fillId="5" borderId="0" xfId="0" applyFont="true" applyBorder="false" applyAlignment="true" applyProtection="true">
      <alignment horizontal="left" vertical="center" textRotation="0" wrapText="false" indent="0" shrinkToFit="false"/>
      <protection locked="true" hidden="false"/>
    </xf>
    <xf numFmtId="165" fontId="14" fillId="5" borderId="1" xfId="0" applyFont="true" applyBorder="true" applyAlignment="true" applyProtection="true">
      <alignment horizontal="right" vertical="bottom" textRotation="0" wrapText="false" indent="0" shrinkToFit="false"/>
      <protection locked="true" hidden="false"/>
    </xf>
    <xf numFmtId="164" fontId="14" fillId="5" borderId="1" xfId="0" applyFont="true" applyBorder="true" applyAlignment="true" applyProtection="true">
      <alignment horizontal="left" vertical="center" textRotation="0" wrapText="false" indent="0" shrinkToFit="false"/>
      <protection locked="true" hidden="false"/>
    </xf>
    <xf numFmtId="166" fontId="14" fillId="5" borderId="1" xfId="0" applyFont="true" applyBorder="true" applyAlignment="true" applyProtection="true">
      <alignment horizontal="right" vertical="bottom" textRotation="0" wrapText="false" indent="0" shrinkToFit="false"/>
      <protection locked="true" hidden="false"/>
    </xf>
    <xf numFmtId="164" fontId="15" fillId="0" borderId="1" xfId="0" applyFont="true" applyBorder="true" applyAlignment="true" applyProtection="true">
      <alignment horizontal="left" vertical="center" textRotation="0" wrapText="false" indent="0" shrinkToFit="false"/>
      <protection locked="true" hidden="false"/>
    </xf>
    <xf numFmtId="166" fontId="12" fillId="0" borderId="1" xfId="0" applyFont="true" applyBorder="true" applyAlignment="true" applyProtection="true">
      <alignment horizontal="right" vertical="bottom" textRotation="0" wrapText="false" indent="0" shrinkToFit="false"/>
      <protection locked="true" hidden="false"/>
    </xf>
    <xf numFmtId="164" fontId="16" fillId="6" borderId="1" xfId="0" applyFont="true" applyBorder="true" applyAlignment="true" applyProtection="true">
      <alignment horizontal="left" vertical="center" textRotation="0" wrapText="true" indent="0" shrinkToFit="false"/>
      <protection locked="true" hidden="false"/>
    </xf>
    <xf numFmtId="164" fontId="16" fillId="6" borderId="1" xfId="0" applyFont="true" applyBorder="true" applyAlignment="true" applyProtection="true">
      <alignment horizontal="center" vertical="center" textRotation="0" wrapText="true" indent="0" shrinkToFit="false"/>
      <protection locked="true" hidden="false"/>
    </xf>
    <xf numFmtId="166" fontId="13" fillId="4" borderId="1" xfId="0" applyFont="true" applyBorder="true" applyAlignment="true" applyProtection="true">
      <alignment horizontal="left" vertical="bottom" textRotation="0" wrapText="false" indent="0" shrinkToFit="false"/>
      <protection locked="true" hidden="false"/>
    </xf>
    <xf numFmtId="166" fontId="17" fillId="0" borderId="1" xfId="0" applyFont="true" applyBorder="true" applyAlignment="true" applyProtection="true">
      <alignment horizontal="right" vertical="bottom" textRotation="0" wrapText="false" indent="0" shrinkToFit="false"/>
      <protection locked="true" hidden="false"/>
    </xf>
    <xf numFmtId="164" fontId="15" fillId="0" borderId="0" xfId="0" applyFont="true" applyBorder="false" applyAlignment="true" applyProtection="true">
      <alignment horizontal="left" vertical="center" textRotation="0" wrapText="false" indent="0" shrinkToFit="false"/>
      <protection locked="true" hidden="false"/>
    </xf>
    <xf numFmtId="164" fontId="12" fillId="0" borderId="0" xfId="0" applyFont="true" applyBorder="false" applyAlignment="true" applyProtection="true">
      <alignment horizontal="left" vertical="center" textRotation="0" wrapText="false" indent="0" shrinkToFit="false"/>
      <protection locked="true" hidden="false"/>
    </xf>
    <xf numFmtId="164" fontId="13" fillId="4" borderId="1" xfId="0" applyFont="true" applyBorder="true" applyAlignment="true" applyProtection="true">
      <alignment horizontal="left" vertical="center" textRotation="0" wrapText="false" indent="0" shrinkToFit="false"/>
      <protection locked="true" hidden="false"/>
    </xf>
    <xf numFmtId="164" fontId="14" fillId="0" borderId="1" xfId="0" applyFont="true" applyBorder="true" applyAlignment="true" applyProtection="true">
      <alignment horizontal="center" vertical="bottom" textRotation="0" wrapText="false" indent="0" shrinkToFit="false"/>
      <protection locked="true" hidden="false"/>
    </xf>
    <xf numFmtId="164" fontId="12" fillId="4" borderId="1" xfId="0" applyFont="true" applyBorder="true" applyAlignment="true" applyProtection="true">
      <alignment horizontal="left"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4">
    <dxf>
      <font>
        <name val="Arial"/>
        <charset val="1"/>
        <family val="0"/>
        <b val="1"/>
        <color rgb="FF8A3B2E"/>
        <sz val="10"/>
      </font>
      <fill>
        <patternFill>
          <bgColor rgb="FFF8D7D3"/>
        </patternFill>
      </fill>
    </dxf>
    <dxf>
      <fill>
        <patternFill>
          <bgColor rgb="FFF8D7D3"/>
        </patternFill>
      </fill>
    </dxf>
    <dxf>
      <fill>
        <patternFill>
          <bgColor rgb="FFFBEBD7"/>
        </patternFill>
      </fill>
    </dxf>
    <dxf>
      <fill>
        <patternFill>
          <bgColor rgb="FFDFF0EA"/>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19715C"/>
      <rgbColor rgb="FFD5C7BA"/>
      <rgbColor rgb="FF808080"/>
      <rgbColor rgb="FF9999FF"/>
      <rgbColor rgb="FF993366"/>
      <rgbColor rgb="FFFFF2CC"/>
      <rgbColor rgb="FFDFF0EA"/>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FBE7E3"/>
      <rgbColor rgb="FFF2E6DA"/>
      <rgbColor rgb="FFFBEBD7"/>
      <rgbColor rgb="FF99CCFF"/>
      <rgbColor rgb="FFFF99CC"/>
      <rgbColor rgb="FFCC99FF"/>
      <rgbColor rgb="FFF8D7D3"/>
      <rgbColor rgb="FF3366FF"/>
      <rgbColor rgb="FF33CCCC"/>
      <rgbColor rgb="FF99CC00"/>
      <rgbColor rgb="FFFFCC00"/>
      <rgbColor rgb="FFFF9900"/>
      <rgbColor rgb="FFFF6600"/>
      <rgbColor rgb="FF5A6670"/>
      <rgbColor rgb="FF969696"/>
      <rgbColor rgb="FF003366"/>
      <rgbColor rgb="FF339966"/>
      <rgbColor rgb="FF12181E"/>
      <rgbColor rgb="FF333300"/>
      <rgbColor rgb="FF8A3B2E"/>
      <rgbColor rgb="FF993366"/>
      <rgbColor rgb="FF333399"/>
      <rgbColor rgb="FF1D262E"/>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B37"/>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5"/>
    <col collapsed="false" customWidth="true" hidden="false" outlineLevel="0" max="2" min="2" style="1" width="105"/>
  </cols>
  <sheetData>
    <row r="1" customFormat="false" ht="30" hidden="false" customHeight="true" outlineLevel="0" collapsed="false">
      <c r="B1" s="2" t="s">
        <v>0</v>
      </c>
    </row>
    <row r="2" customFormat="false" ht="7.5" hidden="false" customHeight="true" outlineLevel="0" collapsed="false"/>
    <row r="3" customFormat="false" ht="27.75" hidden="false" customHeight="true" outlineLevel="0" collapsed="false">
      <c r="B3" s="3" t="s">
        <v>1</v>
      </c>
    </row>
    <row r="4" customFormat="false" ht="7.5" hidden="false" customHeight="true" outlineLevel="0" collapsed="false"/>
    <row r="5" customFormat="false" ht="25.5" hidden="false" customHeight="true" outlineLevel="0" collapsed="false">
      <c r="B5" s="4" t="s">
        <v>2</v>
      </c>
    </row>
    <row r="6" customFormat="false" ht="27.75" hidden="false" customHeight="true" outlineLevel="0" collapsed="false">
      <c r="B6" s="3" t="s">
        <v>3</v>
      </c>
    </row>
    <row r="7" customFormat="false" ht="27.75" hidden="false" customHeight="true" outlineLevel="0" collapsed="false">
      <c r="B7" s="3" t="s">
        <v>4</v>
      </c>
    </row>
    <row r="8" customFormat="false" ht="7.5" hidden="false" customHeight="true" outlineLevel="0" collapsed="false"/>
    <row r="9" customFormat="false" ht="25.5" hidden="false" customHeight="true" outlineLevel="0" collapsed="false">
      <c r="B9" s="4" t="s">
        <v>5</v>
      </c>
    </row>
    <row r="10" customFormat="false" ht="15.75" hidden="false" customHeight="true" outlineLevel="0" collapsed="false">
      <c r="B10" s="5" t="s">
        <v>6</v>
      </c>
    </row>
    <row r="11" customFormat="false" ht="15.75" hidden="false" customHeight="true" outlineLevel="0" collapsed="false">
      <c r="B11" s="5" t="s">
        <v>7</v>
      </c>
    </row>
    <row r="12" customFormat="false" ht="15.75" hidden="false" customHeight="true" outlineLevel="0" collapsed="false">
      <c r="B12" s="5" t="s">
        <v>8</v>
      </c>
    </row>
    <row r="13" customFormat="false" ht="15.75" hidden="false" customHeight="true" outlineLevel="0" collapsed="false">
      <c r="B13" s="5" t="s">
        <v>9</v>
      </c>
    </row>
    <row r="14" customFormat="false" ht="7.5" hidden="false" customHeight="true" outlineLevel="0" collapsed="false"/>
    <row r="15" customFormat="false" ht="25.5" hidden="false" customHeight="true" outlineLevel="0" collapsed="false">
      <c r="B15" s="4" t="s">
        <v>10</v>
      </c>
    </row>
    <row r="16" customFormat="false" ht="15.75" hidden="false" customHeight="true" outlineLevel="0" collapsed="false">
      <c r="B16" s="6" t="s">
        <v>11</v>
      </c>
    </row>
    <row r="17" customFormat="false" ht="42" hidden="false" customHeight="true" outlineLevel="0" collapsed="false">
      <c r="B17" s="3" t="s">
        <v>12</v>
      </c>
    </row>
    <row r="18" customFormat="false" ht="15.75" hidden="false" customHeight="true" outlineLevel="0" collapsed="false">
      <c r="B18" s="6" t="s">
        <v>13</v>
      </c>
    </row>
    <row r="19" customFormat="false" ht="27.75" hidden="false" customHeight="true" outlineLevel="0" collapsed="false">
      <c r="B19" s="3" t="s">
        <v>14</v>
      </c>
    </row>
    <row r="20" customFormat="false" ht="15.75" hidden="false" customHeight="true" outlineLevel="0" collapsed="false">
      <c r="B20" s="6" t="s">
        <v>15</v>
      </c>
    </row>
    <row r="21" customFormat="false" ht="27.75" hidden="false" customHeight="true" outlineLevel="0" collapsed="false">
      <c r="B21" s="3" t="s">
        <v>16</v>
      </c>
    </row>
    <row r="22" customFormat="false" ht="15.75" hidden="false" customHeight="true" outlineLevel="0" collapsed="false">
      <c r="B22" s="6" t="s">
        <v>17</v>
      </c>
    </row>
    <row r="23" customFormat="false" ht="27.75" hidden="false" customHeight="true" outlineLevel="0" collapsed="false">
      <c r="B23" s="3" t="s">
        <v>18</v>
      </c>
    </row>
    <row r="24" customFormat="false" ht="7.5" hidden="false" customHeight="true" outlineLevel="0" collapsed="false"/>
    <row r="25" customFormat="false" ht="25.5" hidden="false" customHeight="true" outlineLevel="0" collapsed="false">
      <c r="B25" s="4" t="s">
        <v>19</v>
      </c>
    </row>
    <row r="26" customFormat="false" ht="42" hidden="false" customHeight="true" outlineLevel="0" collapsed="false">
      <c r="B26" s="3" t="s">
        <v>20</v>
      </c>
    </row>
    <row r="27" customFormat="false" ht="7.5" hidden="false" customHeight="true" outlineLevel="0" collapsed="false"/>
    <row r="28" customFormat="false" ht="25.5" hidden="false" customHeight="true" outlineLevel="0" collapsed="false">
      <c r="B28" s="4" t="s">
        <v>21</v>
      </c>
    </row>
    <row r="29" customFormat="false" ht="42" hidden="false" customHeight="true" outlineLevel="0" collapsed="false">
      <c r="B29" s="3" t="s">
        <v>22</v>
      </c>
    </row>
    <row r="30" customFormat="false" ht="7.5" hidden="false" customHeight="true" outlineLevel="0" collapsed="false"/>
    <row r="31" customFormat="false" ht="30" hidden="false" customHeight="true" outlineLevel="0" collapsed="false">
      <c r="B31" s="7" t="s">
        <v>23</v>
      </c>
    </row>
    <row r="32" customFormat="false" ht="7.5" hidden="false" customHeight="true" outlineLevel="0" collapsed="false"/>
    <row r="33" customFormat="false" ht="25.5" hidden="false" customHeight="true" outlineLevel="0" collapsed="false">
      <c r="B33" s="4" t="s">
        <v>24</v>
      </c>
    </row>
    <row r="34" customFormat="false" ht="15.75" hidden="false" customHeight="true" outlineLevel="0" collapsed="false">
      <c r="B34" s="3" t="s">
        <v>25</v>
      </c>
    </row>
    <row r="35" customFormat="false" ht="7.5" hidden="false" customHeight="true" outlineLevel="0" collapsed="false"/>
    <row r="36" customFormat="false" ht="15.75" hidden="false" customHeight="true" outlineLevel="0" collapsed="false">
      <c r="B36" s="3" t="s">
        <v>26</v>
      </c>
    </row>
    <row r="37" customFormat="false" ht="27.75" hidden="false" customHeight="true" outlineLevel="0" collapsed="false">
      <c r="B37" s="3" t="s">
        <v>27</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3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6"/>
    <col collapsed="false" customWidth="true" hidden="false" outlineLevel="0" max="2" min="2" style="1" width="16"/>
    <col collapsed="false" customWidth="true" hidden="false" outlineLevel="0" max="4" min="3" style="1" width="14"/>
    <col collapsed="false" customWidth="true" hidden="false" outlineLevel="0" max="5" min="5" style="1" width="16"/>
    <col collapsed="false" customWidth="true" hidden="false" outlineLevel="0" max="6" min="6" style="1" width="18"/>
    <col collapsed="false" customWidth="true" hidden="false" outlineLevel="0" max="7" min="7" style="1" width="26"/>
  </cols>
  <sheetData>
    <row r="1" customFormat="false" ht="25.5" hidden="false" customHeight="true" outlineLevel="0" collapsed="false">
      <c r="A1" s="8" t="s">
        <v>28</v>
      </c>
    </row>
    <row r="2" customFormat="false" ht="15.75" hidden="false" customHeight="true" outlineLevel="0" collapsed="false">
      <c r="A2" s="9" t="s">
        <v>29</v>
      </c>
    </row>
    <row r="4" customFormat="false" ht="19.5" hidden="false" customHeight="true" outlineLevel="0" collapsed="false">
      <c r="A4" s="10" t="s">
        <v>30</v>
      </c>
      <c r="B4" s="10"/>
      <c r="C4" s="10"/>
    </row>
    <row r="5" customFormat="false" ht="15" hidden="false" customHeight="false" outlineLevel="0" collapsed="false">
      <c r="A5" s="11" t="s">
        <v>31</v>
      </c>
      <c r="B5" s="12" t="n">
        <v>70</v>
      </c>
    </row>
    <row r="6" customFormat="false" ht="15" hidden="false" customHeight="false" outlineLevel="0" collapsed="false">
      <c r="A6" s="11" t="s">
        <v>32</v>
      </c>
      <c r="B6" s="12" t="n">
        <v>4</v>
      </c>
    </row>
    <row r="7" customFormat="false" ht="15" hidden="false" customHeight="false" outlineLevel="0" collapsed="false">
      <c r="A7" s="11" t="s">
        <v>33</v>
      </c>
      <c r="B7" s="12" t="n">
        <v>2</v>
      </c>
    </row>
    <row r="8" customFormat="false" ht="15" hidden="false" customHeight="false" outlineLevel="0" collapsed="false">
      <c r="A8" s="11" t="s">
        <v>34</v>
      </c>
      <c r="B8" s="12" t="n">
        <v>3</v>
      </c>
    </row>
    <row r="9" customFormat="false" ht="15" hidden="false" customHeight="false" outlineLevel="0" collapsed="false">
      <c r="A9" s="11" t="s">
        <v>35</v>
      </c>
      <c r="B9" s="13" t="n">
        <v>0.02</v>
      </c>
    </row>
    <row r="10" customFormat="false" ht="15" hidden="false" customHeight="false" outlineLevel="0" collapsed="false">
      <c r="A10" s="11" t="s">
        <v>36</v>
      </c>
      <c r="B10" s="14" t="n">
        <f aca="false">SUM(B5:B8)*B9</f>
        <v>1.58</v>
      </c>
    </row>
    <row r="11" customFormat="false" ht="15" hidden="false" customHeight="false" outlineLevel="0" collapsed="false">
      <c r="A11" s="15" t="s">
        <v>37</v>
      </c>
      <c r="B11" s="16" t="n">
        <f aca="false">SUM(B5:B8)+B10</f>
        <v>80.58</v>
      </c>
    </row>
    <row r="13" customFormat="false" ht="19.5" hidden="false" customHeight="true" outlineLevel="0" collapsed="false">
      <c r="A13" s="10" t="s">
        <v>38</v>
      </c>
      <c r="B13" s="10"/>
      <c r="C13" s="10"/>
    </row>
    <row r="14" customFormat="false" ht="15" hidden="false" customHeight="false" outlineLevel="0" collapsed="false">
      <c r="A14" s="11" t="s">
        <v>39</v>
      </c>
      <c r="B14" s="12" t="n">
        <v>120</v>
      </c>
    </row>
    <row r="15" customFormat="false" ht="15" hidden="false" customHeight="false" outlineLevel="0" collapsed="false">
      <c r="A15" s="11" t="s">
        <v>40</v>
      </c>
      <c r="B15" s="13" t="n">
        <v>0.21</v>
      </c>
    </row>
    <row r="16" customFormat="false" ht="15" hidden="false" customHeight="false" outlineLevel="0" collapsed="false">
      <c r="A16" s="11" t="s">
        <v>41</v>
      </c>
      <c r="B16" s="14" t="n">
        <f aca="false">B14*(1+B15)</f>
        <v>145.2</v>
      </c>
    </row>
    <row r="17" customFormat="false" ht="15" hidden="false" customHeight="false" outlineLevel="0" collapsed="false">
      <c r="A17" s="17" t="s">
        <v>42</v>
      </c>
      <c r="B17" s="16" t="n">
        <f aca="false">B14-B11</f>
        <v>39.42</v>
      </c>
    </row>
    <row r="18" customFormat="false" ht="15" hidden="false" customHeight="false" outlineLevel="0" collapsed="false">
      <c r="A18" s="17" t="s">
        <v>43</v>
      </c>
      <c r="B18" s="18" t="n">
        <f aca="false">IFERROR(B17/B14,0)</f>
        <v>0.3285</v>
      </c>
      <c r="C18" s="19" t="s">
        <v>44</v>
      </c>
    </row>
    <row r="19" customFormat="false" ht="15" hidden="false" customHeight="false" outlineLevel="0" collapsed="false">
      <c r="A19" s="11" t="s">
        <v>45</v>
      </c>
      <c r="B19" s="20" t="n">
        <f aca="false">IFERROR(B17/B11,0)</f>
        <v>0.489203276247208</v>
      </c>
    </row>
    <row r="21" customFormat="false" ht="19.5" hidden="false" customHeight="true" outlineLevel="0" collapsed="false">
      <c r="A21" s="10" t="s">
        <v>46</v>
      </c>
      <c r="B21" s="10"/>
      <c r="C21" s="10"/>
    </row>
    <row r="22" customFormat="false" ht="15" hidden="false" customHeight="false" outlineLevel="0" collapsed="false">
      <c r="A22" s="11" t="s">
        <v>47</v>
      </c>
      <c r="B22" s="13" t="n">
        <v>0.35</v>
      </c>
    </row>
    <row r="23" customFormat="false" ht="15" hidden="false" customHeight="false" outlineLevel="0" collapsed="false">
      <c r="A23" s="17" t="s">
        <v>48</v>
      </c>
      <c r="B23" s="16" t="n">
        <f aca="false">IFERROR(B11/(1-B22),0)</f>
        <v>123.969230769231</v>
      </c>
    </row>
    <row r="24" customFormat="false" ht="15" hidden="false" customHeight="false" outlineLevel="0" collapsed="false">
      <c r="A24" s="11" t="s">
        <v>49</v>
      </c>
      <c r="B24" s="14" t="n">
        <f aca="false">B23*(1+B15)</f>
        <v>150.002769230769</v>
      </c>
    </row>
    <row r="25" customFormat="false" ht="15" hidden="false" customHeight="false" outlineLevel="0" collapsed="false">
      <c r="A25" s="11" t="s">
        <v>50</v>
      </c>
      <c r="B25" s="14" t="n">
        <f aca="false">B23-B14</f>
        <v>3.96923076923076</v>
      </c>
    </row>
    <row r="27" customFormat="false" ht="19.5" hidden="false" customHeight="true" outlineLevel="0" collapsed="false">
      <c r="A27" s="10" t="s">
        <v>51</v>
      </c>
      <c r="B27" s="10"/>
      <c r="C27" s="10"/>
      <c r="D27" s="10"/>
      <c r="E27" s="10"/>
      <c r="F27" s="10"/>
    </row>
    <row r="28" customFormat="false" ht="30" hidden="false" customHeight="true" outlineLevel="0" collapsed="false">
      <c r="A28" s="21" t="s">
        <v>52</v>
      </c>
      <c r="B28" s="22" t="s">
        <v>53</v>
      </c>
      <c r="C28" s="22" t="s">
        <v>54</v>
      </c>
      <c r="D28" s="22" t="s">
        <v>55</v>
      </c>
      <c r="E28" s="22" t="s">
        <v>56</v>
      </c>
      <c r="F28" s="22" t="s">
        <v>57</v>
      </c>
    </row>
    <row r="29" customFormat="false" ht="15" hidden="false" customHeight="false" outlineLevel="0" collapsed="false">
      <c r="A29" s="23" t="n">
        <v>0</v>
      </c>
      <c r="B29" s="14" t="n">
        <f aca="false">$B$14*(1-A29)</f>
        <v>120</v>
      </c>
      <c r="C29" s="14" t="n">
        <f aca="false">B29-$B$11</f>
        <v>39.42</v>
      </c>
      <c r="D29" s="20" t="n">
        <f aca="false">IFERROR(C29/B29,0)</f>
        <v>0.3285</v>
      </c>
      <c r="E29" s="20" t="n">
        <f aca="false">IFERROR(1-C29/$B$17,0)</f>
        <v>0</v>
      </c>
      <c r="F29" s="24" t="n">
        <f aca="false">IF(C29&lt;=0,"vinzi in pierdere",IFERROR($B$17/C29-1,""))</f>
        <v>0</v>
      </c>
    </row>
    <row r="30" customFormat="false" ht="15" hidden="false" customHeight="false" outlineLevel="0" collapsed="false">
      <c r="A30" s="23" t="n">
        <v>0.05</v>
      </c>
      <c r="B30" s="14" t="n">
        <f aca="false">$B$14*(1-A30)</f>
        <v>114</v>
      </c>
      <c r="C30" s="14" t="n">
        <f aca="false">B30-$B$11</f>
        <v>33.42</v>
      </c>
      <c r="D30" s="20" t="n">
        <f aca="false">IFERROR(C30/B30,0)</f>
        <v>0.293157894736842</v>
      </c>
      <c r="E30" s="20" t="n">
        <f aca="false">IFERROR(1-C30/$B$17,0)</f>
        <v>0.15220700152207</v>
      </c>
      <c r="F30" s="24" t="n">
        <f aca="false">IF(C30&lt;=0,"vinzi in pierdere",IFERROR($B$17/C30-1,""))</f>
        <v>0.179533213644524</v>
      </c>
    </row>
    <row r="31" customFormat="false" ht="15" hidden="false" customHeight="false" outlineLevel="0" collapsed="false">
      <c r="A31" s="23" t="n">
        <v>0.1</v>
      </c>
      <c r="B31" s="14" t="n">
        <f aca="false">$B$14*(1-A31)</f>
        <v>108</v>
      </c>
      <c r="C31" s="14" t="n">
        <f aca="false">B31-$B$11</f>
        <v>27.42</v>
      </c>
      <c r="D31" s="20" t="n">
        <f aca="false">IFERROR(C31/B31,0)</f>
        <v>0.253888888888889</v>
      </c>
      <c r="E31" s="20" t="n">
        <f aca="false">IFERROR(1-C31/$B$17,0)</f>
        <v>0.30441400304414</v>
      </c>
      <c r="F31" s="24" t="n">
        <f aca="false">IF(C31&lt;=0,"vinzi in pierdere",IFERROR($B$17/C31-1,""))</f>
        <v>0.437636761487965</v>
      </c>
    </row>
    <row r="32" customFormat="false" ht="15" hidden="false" customHeight="false" outlineLevel="0" collapsed="false">
      <c r="A32" s="23" t="n">
        <v>0.15</v>
      </c>
      <c r="B32" s="14" t="n">
        <f aca="false">$B$14*(1-A32)</f>
        <v>102</v>
      </c>
      <c r="C32" s="14" t="n">
        <f aca="false">B32-$B$11</f>
        <v>21.42</v>
      </c>
      <c r="D32" s="20" t="n">
        <f aca="false">IFERROR(C32/B32,0)</f>
        <v>0.21</v>
      </c>
      <c r="E32" s="20" t="n">
        <f aca="false">IFERROR(1-C32/$B$17,0)</f>
        <v>0.45662100456621</v>
      </c>
      <c r="F32" s="24" t="n">
        <f aca="false">IF(C32&lt;=0,"vinzi in pierdere",IFERROR($B$17/C32-1,""))</f>
        <v>0.840336134453781</v>
      </c>
    </row>
    <row r="33" customFormat="false" ht="15" hidden="false" customHeight="false" outlineLevel="0" collapsed="false">
      <c r="A33" s="23" t="n">
        <v>0.2</v>
      </c>
      <c r="B33" s="14" t="n">
        <f aca="false">$B$14*(1-A33)</f>
        <v>96</v>
      </c>
      <c r="C33" s="14" t="n">
        <f aca="false">B33-$B$11</f>
        <v>15.42</v>
      </c>
      <c r="D33" s="20" t="n">
        <f aca="false">IFERROR(C33/B33,0)</f>
        <v>0.160625</v>
      </c>
      <c r="E33" s="20" t="n">
        <f aca="false">IFERROR(1-C33/$B$17,0)</f>
        <v>0.60882800608828</v>
      </c>
      <c r="F33" s="24" t="n">
        <f aca="false">IF(C33&lt;=0,"vinzi in pierdere",IFERROR($B$17/C33-1,""))</f>
        <v>1.55642023346303</v>
      </c>
    </row>
    <row r="34" customFormat="false" ht="15" hidden="false" customHeight="false" outlineLevel="0" collapsed="false">
      <c r="A34" s="23" t="n">
        <v>0.25</v>
      </c>
      <c r="B34" s="14" t="n">
        <f aca="false">$B$14*(1-A34)</f>
        <v>90</v>
      </c>
      <c r="C34" s="14" t="n">
        <f aca="false">B34-$B$11</f>
        <v>9.42</v>
      </c>
      <c r="D34" s="20" t="n">
        <f aca="false">IFERROR(C34/B34,0)</f>
        <v>0.104666666666667</v>
      </c>
      <c r="E34" s="20" t="n">
        <f aca="false">IFERROR(1-C34/$B$17,0)</f>
        <v>0.76103500761035</v>
      </c>
      <c r="F34" s="24" t="n">
        <f aca="false">IF(C34&lt;=0,"vinzi in pierdere",IFERROR($B$17/C34-1,""))</f>
        <v>3.18471337579618</v>
      </c>
    </row>
    <row r="36" customFormat="false" ht="15" hidden="false" customHeight="false" outlineLevel="0" collapsed="false">
      <c r="A36" s="25" t="s">
        <v>58</v>
      </c>
    </row>
  </sheetData>
  <conditionalFormatting sqref="C29:C34">
    <cfRule type="cellIs" priority="2" operator="lessThan" aboveAverage="0" equalAverage="0" bottom="0" percent="0" rank="0" text="" dxfId="0">
      <formula>0</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2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0"/>
    <col collapsed="false" customWidth="true" hidden="false" outlineLevel="0" max="3" min="2" style="1" width="16"/>
    <col collapsed="false" customWidth="true" hidden="false" outlineLevel="0" max="4" min="4" style="1" width="15"/>
    <col collapsed="false" customWidth="true" hidden="false" outlineLevel="0" max="6" min="5" style="1" width="12"/>
    <col collapsed="false" customWidth="true" hidden="false" outlineLevel="0" max="7" min="7" style="1" width="15"/>
    <col collapsed="false" customWidth="true" hidden="false" outlineLevel="0" max="8" min="8" style="1" width="22"/>
  </cols>
  <sheetData>
    <row r="1" customFormat="false" ht="25.5" hidden="false" customHeight="true" outlineLevel="0" collapsed="false">
      <c r="A1" s="8" t="s">
        <v>59</v>
      </c>
    </row>
    <row r="2" customFormat="false" ht="15.75" hidden="false" customHeight="true" outlineLevel="0" collapsed="false">
      <c r="A2" s="9" t="s">
        <v>60</v>
      </c>
    </row>
    <row r="3" customFormat="false" ht="15" hidden="false" customHeight="false" outlineLevel="0" collapsed="false">
      <c r="A3" s="26" t="s">
        <v>61</v>
      </c>
      <c r="B3" s="13" t="n">
        <v>0.2</v>
      </c>
    </row>
    <row r="5" customFormat="false" ht="30" hidden="false" customHeight="true" outlineLevel="0" collapsed="false">
      <c r="A5" s="21" t="s">
        <v>62</v>
      </c>
      <c r="B5" s="22" t="s">
        <v>63</v>
      </c>
      <c r="C5" s="22" t="s">
        <v>64</v>
      </c>
      <c r="D5" s="22" t="s">
        <v>65</v>
      </c>
      <c r="E5" s="22" t="s">
        <v>66</v>
      </c>
      <c r="F5" s="22" t="s">
        <v>67</v>
      </c>
      <c r="G5" s="22" t="s">
        <v>68</v>
      </c>
      <c r="H5" s="22" t="s">
        <v>69</v>
      </c>
    </row>
    <row r="6" customFormat="false" ht="15" hidden="false" customHeight="false" outlineLevel="0" collapsed="false">
      <c r="A6" s="27" t="s">
        <v>70</v>
      </c>
      <c r="B6" s="12" t="n">
        <v>42</v>
      </c>
      <c r="C6" s="12" t="n">
        <v>89</v>
      </c>
      <c r="D6" s="14" t="n">
        <f aca="false">C6-B6</f>
        <v>47</v>
      </c>
      <c r="E6" s="20" t="n">
        <f aca="false">IFERROR(D6/C6,0)</f>
        <v>0.528089887640449</v>
      </c>
      <c r="F6" s="20" t="n">
        <f aca="false">IFERROR(D6/B6,0)</f>
        <v>1.11904761904762</v>
      </c>
      <c r="G6" s="14" t="n">
        <f aca="false">C6*(1+Calculator!$B$15)</f>
        <v>107.69</v>
      </c>
      <c r="H6" s="28" t="str">
        <f aca="false">IF(C6=0,"",IF(D6&lt;0,"PIERDERE",IF(E6&lt;$B$3,"Marja prea mica","OK")))</f>
        <v>OK</v>
      </c>
    </row>
    <row r="7" customFormat="false" ht="15" hidden="false" customHeight="false" outlineLevel="0" collapsed="false">
      <c r="A7" s="27" t="s">
        <v>71</v>
      </c>
      <c r="B7" s="12" t="n">
        <v>310</v>
      </c>
      <c r="C7" s="12" t="n">
        <v>650</v>
      </c>
      <c r="D7" s="14" t="n">
        <f aca="false">C7-B7</f>
        <v>340</v>
      </c>
      <c r="E7" s="20" t="n">
        <f aca="false">IFERROR(D7/C7,0)</f>
        <v>0.523076923076923</v>
      </c>
      <c r="F7" s="20" t="n">
        <f aca="false">IFERROR(D7/B7,0)</f>
        <v>1.09677419354839</v>
      </c>
      <c r="G7" s="14" t="n">
        <f aca="false">C7*(1+Calculator!$B$15)</f>
        <v>786.5</v>
      </c>
      <c r="H7" s="28" t="str">
        <f aca="false">IF(C7=0,"",IF(D7&lt;0,"PIERDERE",IF(E7&lt;$B$3,"Marja prea mica","OK")))</f>
        <v>OK</v>
      </c>
    </row>
    <row r="8" customFormat="false" ht="15" hidden="false" customHeight="false" outlineLevel="0" collapsed="false">
      <c r="A8" s="27" t="s">
        <v>72</v>
      </c>
      <c r="B8" s="12" t="n">
        <v>96</v>
      </c>
      <c r="C8" s="12" t="n">
        <v>115</v>
      </c>
      <c r="D8" s="14" t="n">
        <f aca="false">C8-B8</f>
        <v>19</v>
      </c>
      <c r="E8" s="20" t="n">
        <f aca="false">IFERROR(D8/C8,0)</f>
        <v>0.165217391304348</v>
      </c>
      <c r="F8" s="20" t="n">
        <f aca="false">IFERROR(D8/B8,0)</f>
        <v>0.197916666666667</v>
      </c>
      <c r="G8" s="14" t="n">
        <f aca="false">C8*(1+Calculator!$B$15)</f>
        <v>139.15</v>
      </c>
      <c r="H8" s="28" t="str">
        <f aca="false">IF(C8=0,"",IF(D8&lt;0,"PIERDERE",IF(E8&lt;$B$3,"Marja prea mica","OK")))</f>
        <v>Marja prea mica</v>
      </c>
    </row>
    <row r="9" customFormat="false" ht="15" hidden="false" customHeight="false" outlineLevel="0" collapsed="false">
      <c r="A9" s="29"/>
      <c r="B9" s="12" t="n">
        <v>0</v>
      </c>
      <c r="C9" s="12" t="n">
        <v>0</v>
      </c>
      <c r="D9" s="14" t="n">
        <f aca="false">C9-B9</f>
        <v>0</v>
      </c>
      <c r="E9" s="20" t="n">
        <f aca="false">IFERROR(D9/C9,0)</f>
        <v>0</v>
      </c>
      <c r="F9" s="20" t="n">
        <f aca="false">IFERROR(D9/B9,0)</f>
        <v>0</v>
      </c>
      <c r="G9" s="14" t="n">
        <f aca="false">C9*(1+Calculator!$B$15)</f>
        <v>0</v>
      </c>
      <c r="H9" s="28" t="str">
        <f aca="false">IF(C9=0,"",IF(D9&lt;0,"PIERDERE",IF(E9&lt;$B$3,"Marja prea mica","OK")))</f>
        <v/>
      </c>
    </row>
    <row r="10" customFormat="false" ht="15" hidden="false" customHeight="false" outlineLevel="0" collapsed="false">
      <c r="A10" s="29"/>
      <c r="B10" s="12" t="n">
        <v>0</v>
      </c>
      <c r="C10" s="12" t="n">
        <v>0</v>
      </c>
      <c r="D10" s="14" t="n">
        <f aca="false">C10-B10</f>
        <v>0</v>
      </c>
      <c r="E10" s="20" t="n">
        <f aca="false">IFERROR(D10/C10,0)</f>
        <v>0</v>
      </c>
      <c r="F10" s="20" t="n">
        <f aca="false">IFERROR(D10/B10,0)</f>
        <v>0</v>
      </c>
      <c r="G10" s="14" t="n">
        <f aca="false">C10*(1+Calculator!$B$15)</f>
        <v>0</v>
      </c>
      <c r="H10" s="28" t="str">
        <f aca="false">IF(C10=0,"",IF(D10&lt;0,"PIERDERE",IF(E10&lt;$B$3,"Marja prea mica","OK")))</f>
        <v/>
      </c>
    </row>
    <row r="11" customFormat="false" ht="15" hidden="false" customHeight="false" outlineLevel="0" collapsed="false">
      <c r="A11" s="29"/>
      <c r="B11" s="12" t="n">
        <v>0</v>
      </c>
      <c r="C11" s="12" t="n">
        <v>0</v>
      </c>
      <c r="D11" s="14" t="n">
        <f aca="false">C11-B11</f>
        <v>0</v>
      </c>
      <c r="E11" s="20" t="n">
        <f aca="false">IFERROR(D11/C11,0)</f>
        <v>0</v>
      </c>
      <c r="F11" s="20" t="n">
        <f aca="false">IFERROR(D11/B11,0)</f>
        <v>0</v>
      </c>
      <c r="G11" s="14" t="n">
        <f aca="false">C11*(1+Calculator!$B$15)</f>
        <v>0</v>
      </c>
      <c r="H11" s="28" t="str">
        <f aca="false">IF(C11=0,"",IF(D11&lt;0,"PIERDERE",IF(E11&lt;$B$3,"Marja prea mica","OK")))</f>
        <v/>
      </c>
    </row>
    <row r="12" customFormat="false" ht="15" hidden="false" customHeight="false" outlineLevel="0" collapsed="false">
      <c r="A12" s="29"/>
      <c r="B12" s="12" t="n">
        <v>0</v>
      </c>
      <c r="C12" s="12" t="n">
        <v>0</v>
      </c>
      <c r="D12" s="14" t="n">
        <f aca="false">C12-B12</f>
        <v>0</v>
      </c>
      <c r="E12" s="20" t="n">
        <f aca="false">IFERROR(D12/C12,0)</f>
        <v>0</v>
      </c>
      <c r="F12" s="20" t="n">
        <f aca="false">IFERROR(D12/B12,0)</f>
        <v>0</v>
      </c>
      <c r="G12" s="14" t="n">
        <f aca="false">C12*(1+Calculator!$B$15)</f>
        <v>0</v>
      </c>
      <c r="H12" s="28" t="str">
        <f aca="false">IF(C12=0,"",IF(D12&lt;0,"PIERDERE",IF(E12&lt;$B$3,"Marja prea mica","OK")))</f>
        <v/>
      </c>
    </row>
    <row r="13" customFormat="false" ht="15" hidden="false" customHeight="false" outlineLevel="0" collapsed="false">
      <c r="A13" s="29"/>
      <c r="B13" s="12" t="n">
        <v>0</v>
      </c>
      <c r="C13" s="12" t="n">
        <v>0</v>
      </c>
      <c r="D13" s="14" t="n">
        <f aca="false">C13-B13</f>
        <v>0</v>
      </c>
      <c r="E13" s="20" t="n">
        <f aca="false">IFERROR(D13/C13,0)</f>
        <v>0</v>
      </c>
      <c r="F13" s="20" t="n">
        <f aca="false">IFERROR(D13/B13,0)</f>
        <v>0</v>
      </c>
      <c r="G13" s="14" t="n">
        <f aca="false">C13*(1+Calculator!$B$15)</f>
        <v>0</v>
      </c>
      <c r="H13" s="28" t="str">
        <f aca="false">IF(C13=0,"",IF(D13&lt;0,"PIERDERE",IF(E13&lt;$B$3,"Marja prea mica","OK")))</f>
        <v/>
      </c>
    </row>
    <row r="14" customFormat="false" ht="15" hidden="false" customHeight="false" outlineLevel="0" collapsed="false">
      <c r="A14" s="29"/>
      <c r="B14" s="12" t="n">
        <v>0</v>
      </c>
      <c r="C14" s="12" t="n">
        <v>0</v>
      </c>
      <c r="D14" s="14" t="n">
        <f aca="false">C14-B14</f>
        <v>0</v>
      </c>
      <c r="E14" s="20" t="n">
        <f aca="false">IFERROR(D14/C14,0)</f>
        <v>0</v>
      </c>
      <c r="F14" s="20" t="n">
        <f aca="false">IFERROR(D14/B14,0)</f>
        <v>0</v>
      </c>
      <c r="G14" s="14" t="n">
        <f aca="false">C14*(1+Calculator!$B$15)</f>
        <v>0</v>
      </c>
      <c r="H14" s="28" t="str">
        <f aca="false">IF(C14=0,"",IF(D14&lt;0,"PIERDERE",IF(E14&lt;$B$3,"Marja prea mica","OK")))</f>
        <v/>
      </c>
    </row>
    <row r="15" customFormat="false" ht="15" hidden="false" customHeight="false" outlineLevel="0" collapsed="false">
      <c r="A15" s="29"/>
      <c r="B15" s="12" t="n">
        <v>0</v>
      </c>
      <c r="C15" s="12" t="n">
        <v>0</v>
      </c>
      <c r="D15" s="14" t="n">
        <f aca="false">C15-B15</f>
        <v>0</v>
      </c>
      <c r="E15" s="20" t="n">
        <f aca="false">IFERROR(D15/C15,0)</f>
        <v>0</v>
      </c>
      <c r="F15" s="20" t="n">
        <f aca="false">IFERROR(D15/B15,0)</f>
        <v>0</v>
      </c>
      <c r="G15" s="14" t="n">
        <f aca="false">C15*(1+Calculator!$B$15)</f>
        <v>0</v>
      </c>
      <c r="H15" s="28" t="str">
        <f aca="false">IF(C15=0,"",IF(D15&lt;0,"PIERDERE",IF(E15&lt;$B$3,"Marja prea mica","OK")))</f>
        <v/>
      </c>
    </row>
    <row r="16" customFormat="false" ht="15" hidden="false" customHeight="false" outlineLevel="0" collapsed="false">
      <c r="A16" s="29"/>
      <c r="B16" s="12" t="n">
        <v>0</v>
      </c>
      <c r="C16" s="12" t="n">
        <v>0</v>
      </c>
      <c r="D16" s="14" t="n">
        <f aca="false">C16-B16</f>
        <v>0</v>
      </c>
      <c r="E16" s="20" t="n">
        <f aca="false">IFERROR(D16/C16,0)</f>
        <v>0</v>
      </c>
      <c r="F16" s="20" t="n">
        <f aca="false">IFERROR(D16/B16,0)</f>
        <v>0</v>
      </c>
      <c r="G16" s="14" t="n">
        <f aca="false">C16*(1+Calculator!$B$15)</f>
        <v>0</v>
      </c>
      <c r="H16" s="28" t="str">
        <f aca="false">IF(C16=0,"",IF(D16&lt;0,"PIERDERE",IF(E16&lt;$B$3,"Marja prea mica","OK")))</f>
        <v/>
      </c>
    </row>
    <row r="17" customFormat="false" ht="15" hidden="false" customHeight="false" outlineLevel="0" collapsed="false">
      <c r="A17" s="29"/>
      <c r="B17" s="12" t="n">
        <v>0</v>
      </c>
      <c r="C17" s="12" t="n">
        <v>0</v>
      </c>
      <c r="D17" s="14" t="n">
        <f aca="false">C17-B17</f>
        <v>0</v>
      </c>
      <c r="E17" s="20" t="n">
        <f aca="false">IFERROR(D17/C17,0)</f>
        <v>0</v>
      </c>
      <c r="F17" s="20" t="n">
        <f aca="false">IFERROR(D17/B17,0)</f>
        <v>0</v>
      </c>
      <c r="G17" s="14" t="n">
        <f aca="false">C17*(1+Calculator!$B$15)</f>
        <v>0</v>
      </c>
      <c r="H17" s="28" t="str">
        <f aca="false">IF(C17=0,"",IF(D17&lt;0,"PIERDERE",IF(E17&lt;$B$3,"Marja prea mica","OK")))</f>
        <v/>
      </c>
    </row>
    <row r="18" customFormat="false" ht="15" hidden="false" customHeight="false" outlineLevel="0" collapsed="false">
      <c r="A18" s="29"/>
      <c r="B18" s="12" t="n">
        <v>0</v>
      </c>
      <c r="C18" s="12" t="n">
        <v>0</v>
      </c>
      <c r="D18" s="14" t="n">
        <f aca="false">C18-B18</f>
        <v>0</v>
      </c>
      <c r="E18" s="20" t="n">
        <f aca="false">IFERROR(D18/C18,0)</f>
        <v>0</v>
      </c>
      <c r="F18" s="20" t="n">
        <f aca="false">IFERROR(D18/B18,0)</f>
        <v>0</v>
      </c>
      <c r="G18" s="14" t="n">
        <f aca="false">C18*(1+Calculator!$B$15)</f>
        <v>0</v>
      </c>
      <c r="H18" s="28" t="str">
        <f aca="false">IF(C18=0,"",IF(D18&lt;0,"PIERDERE",IF(E18&lt;$B$3,"Marja prea mica","OK")))</f>
        <v/>
      </c>
    </row>
    <row r="19" customFormat="false" ht="15" hidden="false" customHeight="false" outlineLevel="0" collapsed="false">
      <c r="A19" s="29"/>
      <c r="B19" s="12" t="n">
        <v>0</v>
      </c>
      <c r="C19" s="12" t="n">
        <v>0</v>
      </c>
      <c r="D19" s="14" t="n">
        <f aca="false">C19-B19</f>
        <v>0</v>
      </c>
      <c r="E19" s="20" t="n">
        <f aca="false">IFERROR(D19/C19,0)</f>
        <v>0</v>
      </c>
      <c r="F19" s="20" t="n">
        <f aca="false">IFERROR(D19/B19,0)</f>
        <v>0</v>
      </c>
      <c r="G19" s="14" t="n">
        <f aca="false">C19*(1+Calculator!$B$15)</f>
        <v>0</v>
      </c>
      <c r="H19" s="28" t="str">
        <f aca="false">IF(C19=0,"",IF(D19&lt;0,"PIERDERE",IF(E19&lt;$B$3,"Marja prea mica","OK")))</f>
        <v/>
      </c>
    </row>
    <row r="20" customFormat="false" ht="15" hidden="false" customHeight="false" outlineLevel="0" collapsed="false">
      <c r="A20" s="29"/>
      <c r="B20" s="12" t="n">
        <v>0</v>
      </c>
      <c r="C20" s="12" t="n">
        <v>0</v>
      </c>
      <c r="D20" s="14" t="n">
        <f aca="false">C20-B20</f>
        <v>0</v>
      </c>
      <c r="E20" s="20" t="n">
        <f aca="false">IFERROR(D20/C20,0)</f>
        <v>0</v>
      </c>
      <c r="F20" s="20" t="n">
        <f aca="false">IFERROR(D20/B20,0)</f>
        <v>0</v>
      </c>
      <c r="G20" s="14" t="n">
        <f aca="false">C20*(1+Calculator!$B$15)</f>
        <v>0</v>
      </c>
      <c r="H20" s="28" t="str">
        <f aca="false">IF(C20=0,"",IF(D20&lt;0,"PIERDERE",IF(E20&lt;$B$3,"Marja prea mica","OK")))</f>
        <v/>
      </c>
    </row>
    <row r="21" customFormat="false" ht="15" hidden="false" customHeight="false" outlineLevel="0" collapsed="false">
      <c r="A21" s="29"/>
      <c r="B21" s="12" t="n">
        <v>0</v>
      </c>
      <c r="C21" s="12" t="n">
        <v>0</v>
      </c>
      <c r="D21" s="14" t="n">
        <f aca="false">C21-B21</f>
        <v>0</v>
      </c>
      <c r="E21" s="20" t="n">
        <f aca="false">IFERROR(D21/C21,0)</f>
        <v>0</v>
      </c>
      <c r="F21" s="20" t="n">
        <f aca="false">IFERROR(D21/B21,0)</f>
        <v>0</v>
      </c>
      <c r="G21" s="14" t="n">
        <f aca="false">C21*(1+Calculator!$B$15)</f>
        <v>0</v>
      </c>
      <c r="H21" s="28" t="str">
        <f aca="false">IF(C21=0,"",IF(D21&lt;0,"PIERDERE",IF(E21&lt;$B$3,"Marja prea mica","OK")))</f>
        <v/>
      </c>
    </row>
    <row r="22" customFormat="false" ht="15" hidden="false" customHeight="false" outlineLevel="0" collapsed="false">
      <c r="A22" s="29"/>
      <c r="B22" s="12" t="n">
        <v>0</v>
      </c>
      <c r="C22" s="12" t="n">
        <v>0</v>
      </c>
      <c r="D22" s="14" t="n">
        <f aca="false">C22-B22</f>
        <v>0</v>
      </c>
      <c r="E22" s="20" t="n">
        <f aca="false">IFERROR(D22/C22,0)</f>
        <v>0</v>
      </c>
      <c r="F22" s="20" t="n">
        <f aca="false">IFERROR(D22/B22,0)</f>
        <v>0</v>
      </c>
      <c r="G22" s="14" t="n">
        <f aca="false">C22*(1+Calculator!$B$15)</f>
        <v>0</v>
      </c>
      <c r="H22" s="28" t="str">
        <f aca="false">IF(C22=0,"",IF(D22&lt;0,"PIERDERE",IF(E22&lt;$B$3,"Marja prea mica","OK")))</f>
        <v/>
      </c>
    </row>
    <row r="23" customFormat="false" ht="15" hidden="false" customHeight="false" outlineLevel="0" collapsed="false">
      <c r="A23" s="29"/>
      <c r="B23" s="12" t="n">
        <v>0</v>
      </c>
      <c r="C23" s="12" t="n">
        <v>0</v>
      </c>
      <c r="D23" s="14" t="n">
        <f aca="false">C23-B23</f>
        <v>0</v>
      </c>
      <c r="E23" s="20" t="n">
        <f aca="false">IFERROR(D23/C23,0)</f>
        <v>0</v>
      </c>
      <c r="F23" s="20" t="n">
        <f aca="false">IFERROR(D23/B23,0)</f>
        <v>0</v>
      </c>
      <c r="G23" s="14" t="n">
        <f aca="false">C23*(1+Calculator!$B$15)</f>
        <v>0</v>
      </c>
      <c r="H23" s="28" t="str">
        <f aca="false">IF(C23=0,"",IF(D23&lt;0,"PIERDERE",IF(E23&lt;$B$3,"Marja prea mica","OK")))</f>
        <v/>
      </c>
    </row>
    <row r="25" customFormat="false" ht="15" hidden="false" customHeight="false" outlineLevel="0" collapsed="false">
      <c r="A25" s="15" t="s">
        <v>73</v>
      </c>
      <c r="B25" s="16" t="n">
        <f aca="false">SUM(B6:B23)</f>
        <v>448</v>
      </c>
      <c r="C25" s="16" t="n">
        <f aca="false">SUM(C6:C23)</f>
        <v>854</v>
      </c>
      <c r="D25" s="16" t="n">
        <f aca="false">SUM(D6:D23)</f>
        <v>406</v>
      </c>
      <c r="E25" s="18" t="n">
        <f aca="false">IFERROR(D25/C25,0)</f>
        <v>0.475409836065574</v>
      </c>
      <c r="F25" s="18" t="n">
        <f aca="false">IFERROR(D25/B25,0)</f>
        <v>0.90625</v>
      </c>
    </row>
    <row r="27" customFormat="false" ht="15" hidden="false" customHeight="false" outlineLevel="0" collapsed="false">
      <c r="A27" s="25" t="s">
        <v>74</v>
      </c>
    </row>
  </sheetData>
  <conditionalFormatting sqref="H6:H23">
    <cfRule type="cellIs" priority="2" operator="equal" aboveAverage="0" equalAverage="0" bottom="0" percent="0" rank="0" text="" dxfId="1">
      <formula>"PIERDERE"</formula>
    </cfRule>
    <cfRule type="cellIs" priority="3" operator="equal" aboveAverage="0" equalAverage="0" bottom="0" percent="0" rank="0" text="" dxfId="2">
      <formula>"Marja prea mica"</formula>
    </cfRule>
    <cfRule type="cellIs" priority="4" operator="equal" aboveAverage="0" equalAverage="0" bottom="0" percent="0" rank="0" text="" dxfId="3">
      <formula>"OK"</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2026-07-31T14:10:48Z</dcterms:created>
  <dc:creator>openpyxl</dc:creator>
  <dc:description/>
  <dc:language>en-US</dc:language>
  <cp:lastModifiedBy/>
  <dcterms:modified xsi:type="dcterms:W3CDTF">2026-07-31T14:10:48Z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