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m se completeaza" sheetId="1" state="visible" r:id="rId3"/>
    <sheet name="Date lunare" sheetId="2" state="visible" r:id="rId4"/>
    <sheet name="Dashboa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<sst xmlns="http://schemas.openxmlformats.org/spreadsheetml/2006/main" count="100" uniqueCount="94">
  <si>
    <t xml:space="preserve">Dashboard financiar — instructiuni simple</t>
  </si>
  <si>
    <t xml:space="preserve">Un dashboard este tabloul de bord al firmei tale. Ca la masina: nu iti arata temperatura fiecarui surub, ci doar cifrele fara de care nu poti conduce. Sapte, in cazul de fata.</t>
  </si>
  <si>
    <t xml:space="preserve">Ce inseamna culorile din fisier</t>
  </si>
  <si>
    <t xml:space="preserve">•  GALBEN cu scris albastru = aici scrii tu. Sunt singurele celule pe care le atingi.</t>
  </si>
  <si>
    <t xml:space="preserve">•  ALB cu scris negru = se calculeaza singur. Nu scrie peste ele, ca strici formula.</t>
  </si>
  <si>
    <t xml:space="preserve">•  BARA INCHISA LA CULOARE = titlu de sectiune. E doar ca sa te orientezi.</t>
  </si>
  <si>
    <t xml:space="preserve">•  VERDE inseamna ca esti bine. ROSU inseamna ca trebuie sa te uiti acolo.</t>
  </si>
  <si>
    <t xml:space="preserve">Ce faci, pas cu pas</t>
  </si>
  <si>
    <t xml:space="preserve">Pasul 1. Deschide fila «Date lunare» si sterge cifrele mele.</t>
  </si>
  <si>
    <t xml:space="preserve">Cifrele din fisier sunt un exemplu, ca sa vezi cum arata graficele cand sunt completate. Sterge-le si pune-le pe ale tale.</t>
  </si>
  <si>
    <t xml:space="preserve">Pasul 2. Completeaza opt cifre pentru fiecare luna.</t>
  </si>
  <si>
    <t xml:space="preserve">Le iei din balanta de verificare (ti-o da contabilul, o data pe luna) si din extrasul de cont. Prima data dureaza 20 de minute. Dupa aceea, cinci.</t>
  </si>
  <si>
    <t xml:space="preserve">Pasul 3. Mergi in fila «Dashboard» si alege luna pe care vrei sa o vezi.</t>
  </si>
  <si>
    <t xml:space="preserve">Scrii un numar de la 1 la 12 in casuta galbena din stanga sus. Tot tabloul se schimba pentru luna aceea.</t>
  </si>
  <si>
    <t xml:space="preserve">Pasul 4. Scrie-ti tintele in coloana galbena.</t>
  </si>
  <si>
    <t xml:space="preserve">Fara o tinta, o cifra nu inseamna nimic. Cu o tinta, fisierul iti coloreaza singur ce e bine si ce nu.</t>
  </si>
  <si>
    <t xml:space="preserve">De unde iei fiecare cifra</t>
  </si>
  <si>
    <t xml:space="preserve">•  Cifra de afaceri = totalul vanzarilor lunii, fara TVA.</t>
  </si>
  <si>
    <t xml:space="preserve">•  Costuri directe = cat te-a costat marfa sau serviciul vandut in luna aceea.</t>
  </si>
  <si>
    <t xml:space="preserve">•  Cheltuieli de functionare = salarii, chirie, marketing, servicii, tot ce nu e cost direct.</t>
  </si>
  <si>
    <t xml:space="preserve">•  Amortizare = uzura echipamentelor, o gasesti in balanta. Daca nu stii, lasa 0.</t>
  </si>
  <si>
    <t xml:space="preserve">•  Sold trezorerie = cati bani ai in conturi si in casa la ultima zi a lunii.</t>
  </si>
  <si>
    <t xml:space="preserve">•  Creante clienti = cati bani ai de incasat de la clienti la finalul lunii.</t>
  </si>
  <si>
    <t xml:space="preserve">•  Datorii furnizori = cati bani ai de platit furnizorilor la finalul lunii.</t>
  </si>
  <si>
    <t xml:space="preserve">•  Achizitii lunare = cat ai cumparat de la furnizori in luna respectiva.</t>
  </si>
  <si>
    <t xml:space="preserve">Ce inseamna cei doi indicatori cu nume ciudate</t>
  </si>
  <si>
    <t xml:space="preserve">DSO = in cate zile, in medie, iti platesc clientii. Daca creste de la 45 la 65 de zile, banii tai stau la altii cu 20 de zile mai mult. E primul semn de problema, cu luni inainte sa se vada in cont.</t>
  </si>
  <si>
    <t xml:space="preserve">DPO = in cate zile, in medie, iti platesti tu furnizorii. Daca DSO este mult mai mare decat DPO, tu finantezi tot lantul din buzunarul tau.</t>
  </si>
  <si>
    <t xml:space="preserve">Regula: te uiti la dashboard o data pe luna, in primele 10 zile. Daca doua cifre sunt rosii, alegi una, ii afli cauza si stabilesti ce faci, cu termen. Restul poate astepta.</t>
  </si>
  <si>
    <t xml:space="preserve">Daca ai stricat ceva</t>
  </si>
  <si>
    <t xml:space="preserve">Nicio problema. Descarca din nou fisierul de pe site si o iei de la capat. De aceea e gratuit.</t>
  </si>
  <si>
    <t xml:space="preserve">Template gratuit oferit de Academia Financiara — academia-financiara.ro</t>
  </si>
  <si>
    <t xml:space="preserve">Model simplu, de pornire. Pentru versiuni avansate, vezi sectiunea Instrumente Excel de pe site.</t>
  </si>
  <si>
    <t xml:space="preserve">DATELE TALE, LUNA DE LUNA</t>
  </si>
  <si>
    <t xml:space="preserve">Completeaza coloanele galbene (B-I). Coloanele albe se calculeaza singure.</t>
  </si>
  <si>
    <t xml:space="preserve">Luna</t>
  </si>
  <si>
    <t xml:space="preserve">Cifra de afaceri</t>
  </si>
  <si>
    <t xml:space="preserve">Costuri directe</t>
  </si>
  <si>
    <t xml:space="preserve">Cheltuieli de functionare</t>
  </si>
  <si>
    <t xml:space="preserve">Amortizare</t>
  </si>
  <si>
    <t xml:space="preserve">Sold trezorerie</t>
  </si>
  <si>
    <t xml:space="preserve">Creante clienti</t>
  </si>
  <si>
    <t xml:space="preserve">Datorii furnizori</t>
  </si>
  <si>
    <t xml:space="preserve">Achizitii lunare</t>
  </si>
  <si>
    <t xml:space="preserve">Marja bruta</t>
  </si>
  <si>
    <t xml:space="preserve">Marja bruta %</t>
  </si>
  <si>
    <t xml:space="preserve">EBITDA</t>
  </si>
  <si>
    <t xml:space="preserve">Marja EBITDA %</t>
  </si>
  <si>
    <t xml:space="preserve">DSO (zile)</t>
  </si>
  <si>
    <t xml:space="preserve">DPO (zile)</t>
  </si>
  <si>
    <t xml:space="preserve">Ianuarie</t>
  </si>
  <si>
    <t xml:space="preserve">Februarie</t>
  </si>
  <si>
    <t xml:space="preserve">Martie</t>
  </si>
  <si>
    <t xml:space="preserve">Aprilie</t>
  </si>
  <si>
    <t xml:space="preserve">Mai</t>
  </si>
  <si>
    <t xml:space="preserve">Iunie</t>
  </si>
  <si>
    <t xml:space="preserve">Iulie</t>
  </si>
  <si>
    <t xml:space="preserve">August</t>
  </si>
  <si>
    <t xml:space="preserve">Septembrie</t>
  </si>
  <si>
    <t xml:space="preserve">Octombrie</t>
  </si>
  <si>
    <t xml:space="preserve">Noiembrie</t>
  </si>
  <si>
    <t xml:space="preserve">Decembrie</t>
  </si>
  <si>
    <t xml:space="preserve">TOTAL AN</t>
  </si>
  <si>
    <t xml:space="preserve">Cifrele de mai sus sunt un EXEMPLU. Sterge-le si scrie-le pe ale tale.</t>
  </si>
  <si>
    <t xml:space="preserve">TABLOUL DE BORD AL FIRMEI</t>
  </si>
  <si>
    <t xml:space="preserve">Alege luna, scrie-ti tintele si citeste ultima coloana.</t>
  </si>
  <si>
    <t xml:space="preserve">Luna pe care o analizezi (scrie un numar de la 1 la 12):</t>
  </si>
  <si>
    <t xml:space="preserve">Indicator</t>
  </si>
  <si>
    <t xml:space="preserve">Ce iti spune</t>
  </si>
  <si>
    <t xml:space="preserve">Luna aleasa</t>
  </si>
  <si>
    <t xml:space="preserve">Luna anterioara</t>
  </si>
  <si>
    <t xml:space="preserve">Variatie</t>
  </si>
  <si>
    <t xml:space="preserve">Tinta ta</t>
  </si>
  <si>
    <t xml:space="preserve">Ce e bine</t>
  </si>
  <si>
    <t xml:space="preserve">Semnal</t>
  </si>
  <si>
    <t xml:space="preserve">Cifra de afaceri (lei)</t>
  </si>
  <si>
    <t xml:space="preserve">Cat ai vandut, fara TVA</t>
  </si>
  <si>
    <t xml:space="preserve">Mai mare</t>
  </si>
  <si>
    <t xml:space="preserve">Marja bruta (%)</t>
  </si>
  <si>
    <t xml:space="preserve">Cat ramane dupa costul marfii</t>
  </si>
  <si>
    <t xml:space="preserve">EBITDA (lei)</t>
  </si>
  <si>
    <t xml:space="preserve">Cat produce activitatea curenta</t>
  </si>
  <si>
    <t xml:space="preserve">Marja EBITDA (%)</t>
  </si>
  <si>
    <t xml:space="preserve">Cat de eficienta e firma</t>
  </si>
  <si>
    <t xml:space="preserve">Sold trezorerie (lei)</t>
  </si>
  <si>
    <t xml:space="preserve">Cati bani ai efectiv in cont</t>
  </si>
  <si>
    <t xml:space="preserve">DSO — zile de incasare</t>
  </si>
  <si>
    <t xml:space="preserve">In cate zile te platesc clientii</t>
  </si>
  <si>
    <t xml:space="preserve">Mai mic</t>
  </si>
  <si>
    <t xml:space="preserve">DPO — zile de plata</t>
  </si>
  <si>
    <t xml:space="preserve">In cate zile platesti furnizorii</t>
  </si>
  <si>
    <t xml:space="preserve">Cheltuieli de functionare (lei)</t>
  </si>
  <si>
    <t xml:space="preserve">Costul de a tine firma deschisa</t>
  </si>
  <si>
    <t xml:space="preserve">Diferenta dintre DSO si DPO arata cine pe cine finanteaza: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</si>
</sst>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\(#,##0\);\-"/>
    <numFmt numFmtId="166" formatCode="0.0%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2181E"/>
      <name val="Arial"/>
      <family val="0"/>
      <charset val="1"/>
    </font>
    <font>
      <sz val="10.5"/>
      <color rgb="FF1D262E"/>
      <name val="Arial"/>
      <family val="0"/>
      <charset val="1"/>
    </font>
    <font>
      <b val="true"/>
      <sz val="12"/>
      <color rgb="FF19715C"/>
      <name val="Arial"/>
      <family val="0"/>
      <charset val="1"/>
    </font>
    <font>
      <b val="true"/>
      <sz val="10.5"/>
      <color rgb="FF12181E"/>
      <name val="Arial"/>
      <family val="0"/>
      <charset val="1"/>
    </font>
    <font>
      <sz val="10.5"/>
      <color rgb="FF0F4F40"/>
      <name val="Arial"/>
      <family val="0"/>
      <charset val="1"/>
    </font>
    <font>
      <b val="true"/>
      <sz val="16"/>
      <color rgb="FF12181E"/>
      <name val="Arial"/>
      <family val="0"/>
      <charset val="1"/>
    </font>
    <font>
      <i val="true"/>
      <sz val="10"/>
      <color rgb="FF5A667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D262E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1D262E"/>
      <name val="Arial"/>
      <family val="0"/>
      <charset val="1"/>
    </font>
    <font>
      <b val="true"/>
      <sz val="10"/>
      <color rgb="FF8A3B2E"/>
      <name val="Arial"/>
      <family val="0"/>
      <charset val="1"/>
    </font>
    <font>
      <b val="true"/>
      <sz val="10"/>
      <color rgb="FF19715C"/>
      <name val="Arial"/>
      <family val="0"/>
      <charset val="1"/>
    </font>
    <font>
      <sz val="10"/>
      <color rgb="FF5A6670"/>
      <name val="Arial"/>
      <family val="0"/>
      <charset val="1"/>
    </font>
    <font>
      <sz val="10"/>
      <color rgb="FF19715C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FF0EA"/>
        <bgColor rgb="FFF2E6DA"/>
      </patternFill>
    </fill>
    <fill>
      <patternFill patternType="solid">
        <fgColor rgb="FF19715C"/>
        <bgColor rgb="FF008080"/>
      </patternFill>
    </fill>
    <fill>
      <patternFill patternType="solid">
        <fgColor rgb="FFFFF2CC"/>
        <bgColor rgb="FFF2E6DA"/>
      </patternFill>
    </fill>
    <fill>
      <patternFill patternType="solid">
        <fgColor rgb="FFF2E6DA"/>
        <bgColor rgb="FFF8D7D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C7BA"/>
      </left>
      <right style="thin">
        <color rgb="FFD5C7BA"/>
      </right>
      <top style="thin">
        <color rgb="FFD5C7BA"/>
      </top>
      <bottom style="thin">
        <color rgb="FFD5C7B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1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center" textRotation="0" wrapText="true" indent="1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3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FF0EA"/>
        </patternFill>
      </fill>
    </dxf>
    <dxf>
      <fill>
        <patternFill>
          <bgColor rgb="FFF8D7D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9715C"/>
      <rgbColor rgb="FFD5C7BA"/>
      <rgbColor rgb="FF878787"/>
      <rgbColor rgb="FF9999FF"/>
      <rgbColor rgb="FFBE4B48"/>
      <rgbColor rgb="FFFFF2CC"/>
      <rgbColor rgb="FFDFF0E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6DA"/>
      <rgbColor rgb="FFFFFF99"/>
      <rgbColor rgb="FF99CCFF"/>
      <rgbColor rgb="FFFF99CC"/>
      <rgbColor rgb="FFCC99FF"/>
      <rgbColor rgb="FFF8D7D3"/>
      <rgbColor rgb="FF4A7EBB"/>
      <rgbColor rgb="FF33CCCC"/>
      <rgbColor rgb="FF99CC00"/>
      <rgbColor rgb="FFFFCC00"/>
      <rgbColor rgb="FFFF9900"/>
      <rgbColor rgb="FFFF6600"/>
      <rgbColor rgb="FF5A6670"/>
      <rgbColor rgb="FF969696"/>
      <rgbColor rgb="FF0F4F40"/>
      <rgbColor rgb="FF339966"/>
      <rgbColor rgb="FF12181E"/>
      <rgbColor rgb="FF333300"/>
      <rgbColor rgb="FF8A3B2E"/>
      <rgbColor rgb="FF993366"/>
      <rgbColor rgb="FF333399"/>
      <rgbColor rgb="FF1D26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Cifra de afaceri si EBITDA, luna de luna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'Date lunare'!B4</c:f>
              <c:strCache>
                <c:ptCount val="1"/>
                <c:pt idx="0">
                  <c:v>Cifra de afaceri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'Date lunare'!$A$5:$A$16</c:f>
              <c:strCache>
                <c:ptCount val="12"/>
                <c:pt idx="0">
                  <c:v>Ianuarie</c:v>
                </c:pt>
                <c:pt idx="1">
                  <c:v>Februarie</c:v>
                </c:pt>
                <c:pt idx="2">
                  <c:v>Martie</c:v>
                </c:pt>
                <c:pt idx="3">
                  <c:v>Aprilie</c:v>
                </c:pt>
                <c:pt idx="4">
                  <c:v>Mai</c:v>
                </c:pt>
                <c:pt idx="5">
                  <c:v>Iunie</c:v>
                </c:pt>
                <c:pt idx="6">
                  <c:v>Iulie</c:v>
                </c:pt>
                <c:pt idx="7">
                  <c:v>August</c:v>
                </c:pt>
                <c:pt idx="8">
                  <c:v>Septembrie</c:v>
                </c:pt>
                <c:pt idx="9">
                  <c:v>Octombrie</c:v>
                </c:pt>
                <c:pt idx="10">
                  <c:v>Noiembrie</c:v>
                </c:pt>
                <c:pt idx="11">
                  <c:v>Decembrie</c:v>
                </c:pt>
              </c:strCache>
            </c:strRef>
          </c:cat>
          <c:val>
            <c:numRef>
              <c:f>'Date lunare'!$B$5:$B$16</c:f>
              <c:numCache>
                <c:formatCode>#,##0;\(#,##0\);\-</c:formatCode>
                <c:ptCount val="12"/>
                <c:pt idx="0">
                  <c:v>182000</c:v>
                </c:pt>
                <c:pt idx="1">
                  <c:v>168000</c:v>
                </c:pt>
                <c:pt idx="2">
                  <c:v>205000</c:v>
                </c:pt>
                <c:pt idx="3">
                  <c:v>198000</c:v>
                </c:pt>
                <c:pt idx="4">
                  <c:v>214000</c:v>
                </c:pt>
                <c:pt idx="5">
                  <c:v>226000</c:v>
                </c:pt>
                <c:pt idx="6">
                  <c:v>161000</c:v>
                </c:pt>
                <c:pt idx="7">
                  <c:v>149000</c:v>
                </c:pt>
                <c:pt idx="8">
                  <c:v>232000</c:v>
                </c:pt>
                <c:pt idx="9">
                  <c:v>245000</c:v>
                </c:pt>
                <c:pt idx="10">
                  <c:v>259000</c:v>
                </c:pt>
                <c:pt idx="11">
                  <c:v>221000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'Date lunare'!L4</c:f>
              <c:strCache>
                <c:ptCount val="1"/>
                <c:pt idx="0">
                  <c:v>EBITDA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'Date lunare'!$A$5:$A$16</c:f>
              <c:strCache>
                <c:ptCount val="12"/>
                <c:pt idx="0">
                  <c:v>Ianuarie</c:v>
                </c:pt>
                <c:pt idx="1">
                  <c:v>Februarie</c:v>
                </c:pt>
                <c:pt idx="2">
                  <c:v>Martie</c:v>
                </c:pt>
                <c:pt idx="3">
                  <c:v>Aprilie</c:v>
                </c:pt>
                <c:pt idx="4">
                  <c:v>Mai</c:v>
                </c:pt>
                <c:pt idx="5">
                  <c:v>Iunie</c:v>
                </c:pt>
                <c:pt idx="6">
                  <c:v>Iulie</c:v>
                </c:pt>
                <c:pt idx="7">
                  <c:v>August</c:v>
                </c:pt>
                <c:pt idx="8">
                  <c:v>Septembrie</c:v>
                </c:pt>
                <c:pt idx="9">
                  <c:v>Octombrie</c:v>
                </c:pt>
                <c:pt idx="10">
                  <c:v>Noiembrie</c:v>
                </c:pt>
                <c:pt idx="11">
                  <c:v>Decembrie</c:v>
                </c:pt>
              </c:strCache>
            </c:strRef>
          </c:cat>
          <c:val>
            <c:numRef>
              <c:f>'Date lunare'!$L$5:$L$16</c:f>
              <c:numCache>
                <c:formatCode>#,##0;\(#,##0\);\-</c:formatCode>
                <c:ptCount val="12"/>
                <c:pt idx="0">
                  <c:v>20000</c:v>
                </c:pt>
                <c:pt idx="1">
                  <c:v>13000</c:v>
                </c:pt>
                <c:pt idx="2">
                  <c:v>29000</c:v>
                </c:pt>
                <c:pt idx="3">
                  <c:v>24000</c:v>
                </c:pt>
                <c:pt idx="4">
                  <c:v>28000</c:v>
                </c:pt>
                <c:pt idx="5">
                  <c:v>33000</c:v>
                </c:pt>
                <c:pt idx="6">
                  <c:v>3000</c:v>
                </c:pt>
                <c:pt idx="7">
                  <c:v>-3000</c:v>
                </c:pt>
                <c:pt idx="8">
                  <c:v>33000</c:v>
                </c:pt>
                <c:pt idx="9">
                  <c:v>39000</c:v>
                </c:pt>
                <c:pt idx="10">
                  <c:v>43000</c:v>
                </c:pt>
                <c:pt idx="11">
                  <c:v>26000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82597576"/>
        <c:axId val="68239361"/>
      </c:lineChart>
      <c:catAx>
        <c:axId val="82597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8239361"/>
        <c:crosses val="autoZero"/>
        <c:auto val="1"/>
        <c:lblAlgn val="ctr"/>
        <c:lblOffset val="100"/>
        <c:noMultiLvlLbl val="0"/>
      </c:catAx>
      <c:valAx>
        <c:axId val="6823936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59757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Zile de incasare (DSO) fata de zile de plata (DPO)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'Date lunare'!N4</c:f>
              <c:strCache>
                <c:ptCount val="1"/>
                <c:pt idx="0">
                  <c:v>DSO (zile)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'Date lunare'!$A$5:$A$16</c:f>
              <c:strCache>
                <c:ptCount val="12"/>
                <c:pt idx="0">
                  <c:v>Ianuarie</c:v>
                </c:pt>
                <c:pt idx="1">
                  <c:v>Februarie</c:v>
                </c:pt>
                <c:pt idx="2">
                  <c:v>Martie</c:v>
                </c:pt>
                <c:pt idx="3">
                  <c:v>Aprilie</c:v>
                </c:pt>
                <c:pt idx="4">
                  <c:v>Mai</c:v>
                </c:pt>
                <c:pt idx="5">
                  <c:v>Iunie</c:v>
                </c:pt>
                <c:pt idx="6">
                  <c:v>Iulie</c:v>
                </c:pt>
                <c:pt idx="7">
                  <c:v>August</c:v>
                </c:pt>
                <c:pt idx="8">
                  <c:v>Septembrie</c:v>
                </c:pt>
                <c:pt idx="9">
                  <c:v>Octombrie</c:v>
                </c:pt>
                <c:pt idx="10">
                  <c:v>Noiembrie</c:v>
                </c:pt>
                <c:pt idx="11">
                  <c:v>Decembrie</c:v>
                </c:pt>
              </c:strCache>
            </c:strRef>
          </c:cat>
          <c:val>
            <c:numRef>
              <c:f>'Date lunare'!$N$5:$N$16</c:f>
              <c:numCache>
                <c:formatCode>#,##0;\(#,##0\);\-</c:formatCode>
                <c:ptCount val="12"/>
                <c:pt idx="0">
                  <c:v>42.8571428571429</c:v>
                </c:pt>
                <c:pt idx="1">
                  <c:v>44.4642857142857</c:v>
                </c:pt>
                <c:pt idx="2">
                  <c:v>44.1951219512195</c:v>
                </c:pt>
                <c:pt idx="3">
                  <c:v>47.1212121212121</c:v>
                </c:pt>
                <c:pt idx="4">
                  <c:v>46.2616822429907</c:v>
                </c:pt>
                <c:pt idx="5">
                  <c:v>46.7256637168142</c:v>
                </c:pt>
                <c:pt idx="6">
                  <c:v>53.8509316770186</c:v>
                </c:pt>
                <c:pt idx="7">
                  <c:v>54.5637583892617</c:v>
                </c:pt>
                <c:pt idx="8">
                  <c:v>49.6551724137931</c:v>
                </c:pt>
                <c:pt idx="9">
                  <c:v>49.2244897959184</c:v>
                </c:pt>
                <c:pt idx="10">
                  <c:v>48.7644787644788</c:v>
                </c:pt>
                <c:pt idx="11">
                  <c:v>48.3257918552036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'Date lunare'!O4</c:f>
              <c:strCache>
                <c:ptCount val="1"/>
                <c:pt idx="0">
                  <c:v>DPO (zile)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'Date lunare'!$A$5:$A$16</c:f>
              <c:strCache>
                <c:ptCount val="12"/>
                <c:pt idx="0">
                  <c:v>Ianuarie</c:v>
                </c:pt>
                <c:pt idx="1">
                  <c:v>Februarie</c:v>
                </c:pt>
                <c:pt idx="2">
                  <c:v>Martie</c:v>
                </c:pt>
                <c:pt idx="3">
                  <c:v>Aprilie</c:v>
                </c:pt>
                <c:pt idx="4">
                  <c:v>Mai</c:v>
                </c:pt>
                <c:pt idx="5">
                  <c:v>Iunie</c:v>
                </c:pt>
                <c:pt idx="6">
                  <c:v>Iulie</c:v>
                </c:pt>
                <c:pt idx="7">
                  <c:v>August</c:v>
                </c:pt>
                <c:pt idx="8">
                  <c:v>Septembrie</c:v>
                </c:pt>
                <c:pt idx="9">
                  <c:v>Octombrie</c:v>
                </c:pt>
                <c:pt idx="10">
                  <c:v>Noiembrie</c:v>
                </c:pt>
                <c:pt idx="11">
                  <c:v>Decembrie</c:v>
                </c:pt>
              </c:strCache>
            </c:strRef>
          </c:cat>
          <c:val>
            <c:numRef>
              <c:f>'Date lunare'!$O$5:$O$16</c:f>
              <c:numCache>
                <c:formatCode>#,##0;\(#,##0\);\-</c:formatCode>
                <c:ptCount val="12"/>
                <c:pt idx="0">
                  <c:v>27.6923076923077</c:v>
                </c:pt>
                <c:pt idx="1">
                  <c:v>28.75</c:v>
                </c:pt>
                <c:pt idx="2">
                  <c:v>27.4576271186441</c:v>
                </c:pt>
                <c:pt idx="3">
                  <c:v>27.8571428571429</c:v>
                </c:pt>
                <c:pt idx="4">
                  <c:v>28.0645161290323</c:v>
                </c:pt>
                <c:pt idx="5">
                  <c:v>28.1538461538462</c:v>
                </c:pt>
                <c:pt idx="6">
                  <c:v>31.2765957446809</c:v>
                </c:pt>
                <c:pt idx="7">
                  <c:v>30.6818181818182</c:v>
                </c:pt>
                <c:pt idx="8">
                  <c:v>28.2352941176471</c:v>
                </c:pt>
                <c:pt idx="9">
                  <c:v>28.3098591549296</c:v>
                </c:pt>
                <c:pt idx="10">
                  <c:v>28</c:v>
                </c:pt>
                <c:pt idx="11">
                  <c:v>29.53125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3336685"/>
        <c:axId val="29298232"/>
      </c:lineChart>
      <c:catAx>
        <c:axId val="7333668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298232"/>
        <c:crosses val="autoZero"/>
        <c:auto val="1"/>
        <c:lblAlgn val="ctr"/>
        <c:lblOffset val="100"/>
        <c:noMultiLvlLbl val="0"/>
      </c:catAx>
      <c:valAx>
        <c:axId val="2929823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33366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18</xdr:row>
      <xdr:rowOff>0</xdr:rowOff>
    </xdr:from>
    <xdr:to>
      <xdr:col>5</xdr:col>
      <xdr:colOff>322200</xdr:colOff>
      <xdr:row>33</xdr:row>
      <xdr:rowOff>21960</xdr:rowOff>
    </xdr:to>
    <xdr:graphicFrame>
      <xdr:nvGraphicFramePr>
        <xdr:cNvPr id="0" name="Chart 1"/>
        <xdr:cNvGraphicFramePr/>
      </xdr:nvGraphicFramePr>
      <xdr:xfrm>
        <a:off x="0" y="4067280"/>
        <a:ext cx="863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36</xdr:row>
      <xdr:rowOff>0</xdr:rowOff>
    </xdr:from>
    <xdr:to>
      <xdr:col>5</xdr:col>
      <xdr:colOff>322200</xdr:colOff>
      <xdr:row>51</xdr:row>
      <xdr:rowOff>21960</xdr:rowOff>
    </xdr:to>
    <xdr:graphicFrame>
      <xdr:nvGraphicFramePr>
        <xdr:cNvPr id="1" name="Chart 2"/>
        <xdr:cNvGraphicFramePr/>
      </xdr:nvGraphicFramePr>
      <xdr:xfrm>
        <a:off x="0" y="7496280"/>
        <a:ext cx="863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105"/>
  </cols>
  <sheetData>
    <row r="1" customFormat="false" ht="30" hidden="false" customHeight="true" outlineLevel="0" collapsed="false">
      <c r="B1" s="2" t="s">
        <v>0</v>
      </c>
    </row>
    <row r="2" customFormat="false" ht="7.5" hidden="false" customHeight="true" outlineLevel="0" collapsed="false"/>
    <row r="3" customFormat="false" ht="27.75" hidden="false" customHeight="true" outlineLevel="0" collapsed="false">
      <c r="B3" s="3" t="s">
        <v>1</v>
      </c>
    </row>
    <row r="4" customFormat="false" ht="7.5" hidden="false" customHeight="true" outlineLevel="0" collapsed="false"/>
    <row r="5" customFormat="false" ht="25.5" hidden="false" customHeight="true" outlineLevel="0" collapsed="false">
      <c r="B5" s="4" t="s">
        <v>2</v>
      </c>
    </row>
    <row r="6" customFormat="false" ht="15.75" hidden="false" customHeight="true" outlineLevel="0" collapsed="false">
      <c r="B6" s="5" t="s">
        <v>3</v>
      </c>
    </row>
    <row r="7" customFormat="false" ht="15.75" hidden="false" customHeight="true" outlineLevel="0" collapsed="false">
      <c r="B7" s="5" t="s">
        <v>4</v>
      </c>
    </row>
    <row r="8" customFormat="false" ht="15.75" hidden="false" customHeight="true" outlineLevel="0" collapsed="false">
      <c r="B8" s="5" t="s">
        <v>5</v>
      </c>
    </row>
    <row r="9" customFormat="false" ht="15.75" hidden="false" customHeight="true" outlineLevel="0" collapsed="false">
      <c r="B9" s="5" t="s">
        <v>6</v>
      </c>
    </row>
    <row r="10" customFormat="false" ht="7.5" hidden="false" customHeight="true" outlineLevel="0" collapsed="false"/>
    <row r="11" customFormat="false" ht="25.5" hidden="false" customHeight="true" outlineLevel="0" collapsed="false">
      <c r="B11" s="4" t="s">
        <v>7</v>
      </c>
    </row>
    <row r="12" customFormat="false" ht="15.75" hidden="false" customHeight="true" outlineLevel="0" collapsed="false">
      <c r="B12" s="6" t="s">
        <v>8</v>
      </c>
    </row>
    <row r="13" customFormat="false" ht="27.75" hidden="false" customHeight="true" outlineLevel="0" collapsed="false">
      <c r="B13" s="3" t="s">
        <v>9</v>
      </c>
    </row>
    <row r="14" customFormat="false" ht="15.75" hidden="false" customHeight="true" outlineLevel="0" collapsed="false">
      <c r="B14" s="6" t="s">
        <v>10</v>
      </c>
    </row>
    <row r="15" customFormat="false" ht="27.75" hidden="false" customHeight="true" outlineLevel="0" collapsed="false">
      <c r="B15" s="3" t="s">
        <v>11</v>
      </c>
    </row>
    <row r="16" customFormat="false" ht="15.75" hidden="false" customHeight="true" outlineLevel="0" collapsed="false">
      <c r="B16" s="6" t="s">
        <v>12</v>
      </c>
    </row>
    <row r="17" customFormat="false" ht="27.75" hidden="false" customHeight="true" outlineLevel="0" collapsed="false">
      <c r="B17" s="3" t="s">
        <v>13</v>
      </c>
    </row>
    <row r="18" customFormat="false" ht="15.75" hidden="false" customHeight="true" outlineLevel="0" collapsed="false">
      <c r="B18" s="6" t="s">
        <v>14</v>
      </c>
    </row>
    <row r="19" customFormat="false" ht="27.75" hidden="false" customHeight="true" outlineLevel="0" collapsed="false">
      <c r="B19" s="3" t="s">
        <v>15</v>
      </c>
    </row>
    <row r="20" customFormat="false" ht="7.5" hidden="false" customHeight="true" outlineLevel="0" collapsed="false"/>
    <row r="21" customFormat="false" ht="25.5" hidden="false" customHeight="true" outlineLevel="0" collapsed="false">
      <c r="B21" s="4" t="s">
        <v>16</v>
      </c>
    </row>
    <row r="22" customFormat="false" ht="15.75" hidden="false" customHeight="true" outlineLevel="0" collapsed="false">
      <c r="B22" s="5" t="s">
        <v>17</v>
      </c>
    </row>
    <row r="23" customFormat="false" ht="15.75" hidden="false" customHeight="true" outlineLevel="0" collapsed="false">
      <c r="B23" s="5" t="s">
        <v>18</v>
      </c>
    </row>
    <row r="24" customFormat="false" ht="15.75" hidden="false" customHeight="true" outlineLevel="0" collapsed="false">
      <c r="B24" s="5" t="s">
        <v>19</v>
      </c>
    </row>
    <row r="25" customFormat="false" ht="15.75" hidden="false" customHeight="true" outlineLevel="0" collapsed="false">
      <c r="B25" s="5" t="s">
        <v>20</v>
      </c>
    </row>
    <row r="26" customFormat="false" ht="15.75" hidden="false" customHeight="true" outlineLevel="0" collapsed="false">
      <c r="B26" s="5" t="s">
        <v>21</v>
      </c>
    </row>
    <row r="27" customFormat="false" ht="15.75" hidden="false" customHeight="true" outlineLevel="0" collapsed="false">
      <c r="B27" s="5" t="s">
        <v>22</v>
      </c>
    </row>
    <row r="28" customFormat="false" ht="15.75" hidden="false" customHeight="true" outlineLevel="0" collapsed="false">
      <c r="B28" s="5" t="s">
        <v>23</v>
      </c>
    </row>
    <row r="29" customFormat="false" ht="15.75" hidden="false" customHeight="true" outlineLevel="0" collapsed="false">
      <c r="B29" s="5" t="s">
        <v>24</v>
      </c>
    </row>
    <row r="30" customFormat="false" ht="7.5" hidden="false" customHeight="true" outlineLevel="0" collapsed="false"/>
    <row r="31" customFormat="false" ht="25.5" hidden="false" customHeight="true" outlineLevel="0" collapsed="false">
      <c r="B31" s="4" t="s">
        <v>25</v>
      </c>
    </row>
    <row r="32" customFormat="false" ht="42" hidden="false" customHeight="true" outlineLevel="0" collapsed="false">
      <c r="B32" s="3" t="s">
        <v>26</v>
      </c>
    </row>
    <row r="33" customFormat="false" ht="27.75" hidden="false" customHeight="true" outlineLevel="0" collapsed="false">
      <c r="B33" s="3" t="s">
        <v>27</v>
      </c>
    </row>
    <row r="34" customFormat="false" ht="7.5" hidden="false" customHeight="true" outlineLevel="0" collapsed="false"/>
    <row r="35" customFormat="false" ht="30" hidden="false" customHeight="true" outlineLevel="0" collapsed="false">
      <c r="B35" s="7" t="s">
        <v>28</v>
      </c>
    </row>
    <row r="36" customFormat="false" ht="7.5" hidden="false" customHeight="true" outlineLevel="0" collapsed="false"/>
    <row r="37" customFormat="false" ht="25.5" hidden="false" customHeight="true" outlineLevel="0" collapsed="false">
      <c r="B37" s="4" t="s">
        <v>29</v>
      </c>
    </row>
    <row r="38" customFormat="false" ht="15.75" hidden="false" customHeight="true" outlineLevel="0" collapsed="false">
      <c r="B38" s="3" t="s">
        <v>30</v>
      </c>
    </row>
    <row r="39" customFormat="false" ht="7.5" hidden="false" customHeight="true" outlineLevel="0" collapsed="false"/>
    <row r="40" customFormat="false" ht="15.75" hidden="false" customHeight="true" outlineLevel="0" collapsed="false">
      <c r="B40" s="3" t="s">
        <v>31</v>
      </c>
    </row>
    <row r="41" customFormat="false" ht="27.75" hidden="false" customHeight="true" outlineLevel="0" collapsed="false">
      <c r="B41" s="3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15" min="2" style="1" width="14"/>
  </cols>
  <sheetData>
    <row r="1" customFormat="false" ht="25.5" hidden="false" customHeight="true" outlineLevel="0" collapsed="false">
      <c r="A1" s="8" t="s">
        <v>33</v>
      </c>
    </row>
    <row r="2" customFormat="false" ht="15.75" hidden="false" customHeight="true" outlineLevel="0" collapsed="false">
      <c r="A2" s="9" t="s">
        <v>34</v>
      </c>
    </row>
    <row r="4" customFormat="false" ht="30" hidden="false" customHeight="true" outlineLevel="0" collapsed="false">
      <c r="A4" s="10" t="s">
        <v>35</v>
      </c>
      <c r="B4" s="11" t="s">
        <v>36</v>
      </c>
      <c r="C4" s="11" t="s">
        <v>37</v>
      </c>
      <c r="D4" s="11" t="s">
        <v>38</v>
      </c>
      <c r="E4" s="11" t="s">
        <v>39</v>
      </c>
      <c r="F4" s="11" t="s">
        <v>40</v>
      </c>
      <c r="G4" s="11" t="s">
        <v>41</v>
      </c>
      <c r="H4" s="11" t="s">
        <v>42</v>
      </c>
      <c r="I4" s="11" t="s">
        <v>43</v>
      </c>
      <c r="J4" s="11" t="s">
        <v>44</v>
      </c>
      <c r="K4" s="11" t="s">
        <v>45</v>
      </c>
      <c r="L4" s="11" t="s">
        <v>46</v>
      </c>
      <c r="M4" s="11" t="s">
        <v>47</v>
      </c>
      <c r="N4" s="11" t="s">
        <v>48</v>
      </c>
      <c r="O4" s="11" t="s">
        <v>49</v>
      </c>
    </row>
    <row r="5" customFormat="false" ht="15" hidden="false" customHeight="false" outlineLevel="0" collapsed="false">
      <c r="A5" s="12" t="s">
        <v>50</v>
      </c>
      <c r="B5" s="13" t="n">
        <v>182000</v>
      </c>
      <c r="C5" s="13" t="n">
        <v>100000</v>
      </c>
      <c r="D5" s="13" t="n">
        <v>62000</v>
      </c>
      <c r="E5" s="13" t="n">
        <v>3000</v>
      </c>
      <c r="F5" s="13" t="n">
        <v>74000</v>
      </c>
      <c r="G5" s="13" t="n">
        <v>260000</v>
      </c>
      <c r="H5" s="13" t="n">
        <v>96000</v>
      </c>
      <c r="I5" s="13" t="n">
        <v>104000</v>
      </c>
      <c r="J5" s="14" t="n">
        <f aca="false">B5-C5</f>
        <v>82000</v>
      </c>
      <c r="K5" s="15" t="n">
        <f aca="false">IFERROR(J5/B5,0)</f>
        <v>0.450549450549451</v>
      </c>
      <c r="L5" s="14" t="n">
        <f aca="false">J5-D5</f>
        <v>20000</v>
      </c>
      <c r="M5" s="15" t="n">
        <f aca="false">IFERROR(L5/B5,0)</f>
        <v>0.10989010989011</v>
      </c>
      <c r="N5" s="14" t="n">
        <f aca="false">IFERROR(G5/B5*30,0)</f>
        <v>42.8571428571429</v>
      </c>
      <c r="O5" s="14" t="n">
        <f aca="false">IFERROR(H5/I5*30,0)</f>
        <v>27.6923076923077</v>
      </c>
    </row>
    <row r="6" customFormat="false" ht="15" hidden="false" customHeight="false" outlineLevel="0" collapsed="false">
      <c r="A6" s="12" t="s">
        <v>51</v>
      </c>
      <c r="B6" s="13" t="n">
        <v>168000</v>
      </c>
      <c r="C6" s="13" t="n">
        <v>93000</v>
      </c>
      <c r="D6" s="13" t="n">
        <v>62000</v>
      </c>
      <c r="E6" s="13" t="n">
        <v>3000</v>
      </c>
      <c r="F6" s="13" t="n">
        <v>66000</v>
      </c>
      <c r="G6" s="13" t="n">
        <v>249000</v>
      </c>
      <c r="H6" s="13" t="n">
        <v>92000</v>
      </c>
      <c r="I6" s="13" t="n">
        <v>96000</v>
      </c>
      <c r="J6" s="14" t="n">
        <f aca="false">B6-C6</f>
        <v>75000</v>
      </c>
      <c r="K6" s="15" t="n">
        <f aca="false">IFERROR(J6/B6,0)</f>
        <v>0.446428571428571</v>
      </c>
      <c r="L6" s="14" t="n">
        <f aca="false">J6-D6</f>
        <v>13000</v>
      </c>
      <c r="M6" s="15" t="n">
        <f aca="false">IFERROR(L6/B6,0)</f>
        <v>0.0773809523809524</v>
      </c>
      <c r="N6" s="14" t="n">
        <f aca="false">IFERROR(G6/B6*30,0)</f>
        <v>44.4642857142857</v>
      </c>
      <c r="O6" s="14" t="n">
        <f aca="false">IFERROR(H6/I6*30,0)</f>
        <v>28.75</v>
      </c>
    </row>
    <row r="7" customFormat="false" ht="15" hidden="false" customHeight="false" outlineLevel="0" collapsed="false">
      <c r="A7" s="12" t="s">
        <v>52</v>
      </c>
      <c r="B7" s="13" t="n">
        <v>205000</v>
      </c>
      <c r="C7" s="13" t="n">
        <v>112000</v>
      </c>
      <c r="D7" s="13" t="n">
        <v>64000</v>
      </c>
      <c r="E7" s="13" t="n">
        <v>3000</v>
      </c>
      <c r="F7" s="13" t="n">
        <v>71000</v>
      </c>
      <c r="G7" s="13" t="n">
        <v>302000</v>
      </c>
      <c r="H7" s="13" t="n">
        <v>108000</v>
      </c>
      <c r="I7" s="13" t="n">
        <v>118000</v>
      </c>
      <c r="J7" s="14" t="n">
        <f aca="false">B7-C7</f>
        <v>93000</v>
      </c>
      <c r="K7" s="15" t="n">
        <f aca="false">IFERROR(J7/B7,0)</f>
        <v>0.453658536585366</v>
      </c>
      <c r="L7" s="14" t="n">
        <f aca="false">J7-D7</f>
        <v>29000</v>
      </c>
      <c r="M7" s="15" t="n">
        <f aca="false">IFERROR(L7/B7,0)</f>
        <v>0.141463414634146</v>
      </c>
      <c r="N7" s="14" t="n">
        <f aca="false">IFERROR(G7/B7*30,0)</f>
        <v>44.1951219512195</v>
      </c>
      <c r="O7" s="14" t="n">
        <f aca="false">IFERROR(H7/I7*30,0)</f>
        <v>27.4576271186441</v>
      </c>
    </row>
    <row r="8" customFormat="false" ht="15" hidden="false" customHeight="false" outlineLevel="0" collapsed="false">
      <c r="A8" s="12" t="s">
        <v>53</v>
      </c>
      <c r="B8" s="13" t="n">
        <v>198000</v>
      </c>
      <c r="C8" s="13" t="n">
        <v>110000</v>
      </c>
      <c r="D8" s="13" t="n">
        <v>64000</v>
      </c>
      <c r="E8" s="13" t="n">
        <v>3000</v>
      </c>
      <c r="F8" s="13" t="n">
        <v>68000</v>
      </c>
      <c r="G8" s="13" t="n">
        <v>311000</v>
      </c>
      <c r="H8" s="13" t="n">
        <v>104000</v>
      </c>
      <c r="I8" s="13" t="n">
        <v>112000</v>
      </c>
      <c r="J8" s="14" t="n">
        <f aca="false">B8-C8</f>
        <v>88000</v>
      </c>
      <c r="K8" s="15" t="n">
        <f aca="false">IFERROR(J8/B8,0)</f>
        <v>0.444444444444444</v>
      </c>
      <c r="L8" s="14" t="n">
        <f aca="false">J8-D8</f>
        <v>24000</v>
      </c>
      <c r="M8" s="15" t="n">
        <f aca="false">IFERROR(L8/B8,0)</f>
        <v>0.121212121212121</v>
      </c>
      <c r="N8" s="14" t="n">
        <f aca="false">IFERROR(G8/B8*30,0)</f>
        <v>47.1212121212121</v>
      </c>
      <c r="O8" s="14" t="n">
        <f aca="false">IFERROR(H8/I8*30,0)</f>
        <v>27.8571428571429</v>
      </c>
    </row>
    <row r="9" customFormat="false" ht="15" hidden="false" customHeight="false" outlineLevel="0" collapsed="false">
      <c r="A9" s="12" t="s">
        <v>54</v>
      </c>
      <c r="B9" s="13" t="n">
        <v>214000</v>
      </c>
      <c r="C9" s="13" t="n">
        <v>120000</v>
      </c>
      <c r="D9" s="13" t="n">
        <v>66000</v>
      </c>
      <c r="E9" s="13" t="n">
        <v>3000</v>
      </c>
      <c r="F9" s="13" t="n">
        <v>72000</v>
      </c>
      <c r="G9" s="13" t="n">
        <v>330000</v>
      </c>
      <c r="H9" s="13" t="n">
        <v>116000</v>
      </c>
      <c r="I9" s="13" t="n">
        <v>124000</v>
      </c>
      <c r="J9" s="14" t="n">
        <f aca="false">B9-C9</f>
        <v>94000</v>
      </c>
      <c r="K9" s="15" t="n">
        <f aca="false">IFERROR(J9/B9,0)</f>
        <v>0.439252336448598</v>
      </c>
      <c r="L9" s="14" t="n">
        <f aca="false">J9-D9</f>
        <v>28000</v>
      </c>
      <c r="M9" s="15" t="n">
        <f aca="false">IFERROR(L9/B9,0)</f>
        <v>0.130841121495327</v>
      </c>
      <c r="N9" s="14" t="n">
        <f aca="false">IFERROR(G9/B9*30,0)</f>
        <v>46.2616822429907</v>
      </c>
      <c r="O9" s="14" t="n">
        <f aca="false">IFERROR(H9/I9*30,0)</f>
        <v>28.0645161290323</v>
      </c>
    </row>
    <row r="10" customFormat="false" ht="15" hidden="false" customHeight="false" outlineLevel="0" collapsed="false">
      <c r="A10" s="12" t="s">
        <v>55</v>
      </c>
      <c r="B10" s="13" t="n">
        <v>226000</v>
      </c>
      <c r="C10" s="13" t="n">
        <v>127000</v>
      </c>
      <c r="D10" s="13" t="n">
        <v>66000</v>
      </c>
      <c r="E10" s="13" t="n">
        <v>3000</v>
      </c>
      <c r="F10" s="13" t="n">
        <v>79000</v>
      </c>
      <c r="G10" s="13" t="n">
        <v>352000</v>
      </c>
      <c r="H10" s="13" t="n">
        <v>122000</v>
      </c>
      <c r="I10" s="13" t="n">
        <v>130000</v>
      </c>
      <c r="J10" s="14" t="n">
        <f aca="false">B10-C10</f>
        <v>99000</v>
      </c>
      <c r="K10" s="15" t="n">
        <f aca="false">IFERROR(J10/B10,0)</f>
        <v>0.438053097345133</v>
      </c>
      <c r="L10" s="14" t="n">
        <f aca="false">J10-D10</f>
        <v>33000</v>
      </c>
      <c r="M10" s="15" t="n">
        <f aca="false">IFERROR(L10/B10,0)</f>
        <v>0.146017699115044</v>
      </c>
      <c r="N10" s="14" t="n">
        <f aca="false">IFERROR(G10/B10*30,0)</f>
        <v>46.7256637168142</v>
      </c>
      <c r="O10" s="14" t="n">
        <f aca="false">IFERROR(H10/I10*30,0)</f>
        <v>28.1538461538462</v>
      </c>
    </row>
    <row r="11" customFormat="false" ht="15" hidden="false" customHeight="false" outlineLevel="0" collapsed="false">
      <c r="A11" s="12" t="s">
        <v>56</v>
      </c>
      <c r="B11" s="13" t="n">
        <v>161000</v>
      </c>
      <c r="C11" s="13" t="n">
        <v>92000</v>
      </c>
      <c r="D11" s="13" t="n">
        <v>66000</v>
      </c>
      <c r="E11" s="13" t="n">
        <v>3000</v>
      </c>
      <c r="F11" s="13" t="n">
        <v>61000</v>
      </c>
      <c r="G11" s="13" t="n">
        <v>289000</v>
      </c>
      <c r="H11" s="13" t="n">
        <v>98000</v>
      </c>
      <c r="I11" s="13" t="n">
        <v>94000</v>
      </c>
      <c r="J11" s="14" t="n">
        <f aca="false">B11-C11</f>
        <v>69000</v>
      </c>
      <c r="K11" s="15" t="n">
        <f aca="false">IFERROR(J11/B11,0)</f>
        <v>0.428571428571429</v>
      </c>
      <c r="L11" s="14" t="n">
        <f aca="false">J11-D11</f>
        <v>3000</v>
      </c>
      <c r="M11" s="15" t="n">
        <f aca="false">IFERROR(L11/B11,0)</f>
        <v>0.0186335403726708</v>
      </c>
      <c r="N11" s="14" t="n">
        <f aca="false">IFERROR(G11/B11*30,0)</f>
        <v>53.8509316770186</v>
      </c>
      <c r="O11" s="14" t="n">
        <f aca="false">IFERROR(H11/I11*30,0)</f>
        <v>31.2765957446809</v>
      </c>
    </row>
    <row r="12" customFormat="false" ht="15" hidden="false" customHeight="false" outlineLevel="0" collapsed="false">
      <c r="A12" s="12" t="s">
        <v>57</v>
      </c>
      <c r="B12" s="13" t="n">
        <v>149000</v>
      </c>
      <c r="C12" s="13" t="n">
        <v>86000</v>
      </c>
      <c r="D12" s="13" t="n">
        <v>66000</v>
      </c>
      <c r="E12" s="13" t="n">
        <v>3000</v>
      </c>
      <c r="F12" s="13" t="n">
        <v>54000</v>
      </c>
      <c r="G12" s="13" t="n">
        <v>271000</v>
      </c>
      <c r="H12" s="13" t="n">
        <v>90000</v>
      </c>
      <c r="I12" s="13" t="n">
        <v>88000</v>
      </c>
      <c r="J12" s="14" t="n">
        <f aca="false">B12-C12</f>
        <v>63000</v>
      </c>
      <c r="K12" s="15" t="n">
        <f aca="false">IFERROR(J12/B12,0)</f>
        <v>0.422818791946309</v>
      </c>
      <c r="L12" s="14" t="n">
        <f aca="false">J12-D12</f>
        <v>-3000</v>
      </c>
      <c r="M12" s="15" t="n">
        <f aca="false">IFERROR(L12/B12,0)</f>
        <v>-0.0201342281879195</v>
      </c>
      <c r="N12" s="14" t="n">
        <f aca="false">IFERROR(G12/B12*30,0)</f>
        <v>54.5637583892617</v>
      </c>
      <c r="O12" s="14" t="n">
        <f aca="false">IFERROR(H12/I12*30,0)</f>
        <v>30.6818181818182</v>
      </c>
    </row>
    <row r="13" customFormat="false" ht="15" hidden="false" customHeight="false" outlineLevel="0" collapsed="false">
      <c r="A13" s="12" t="s">
        <v>58</v>
      </c>
      <c r="B13" s="13" t="n">
        <v>232000</v>
      </c>
      <c r="C13" s="13" t="n">
        <v>130000</v>
      </c>
      <c r="D13" s="13" t="n">
        <v>69000</v>
      </c>
      <c r="E13" s="13" t="n">
        <v>3200</v>
      </c>
      <c r="F13" s="13" t="n">
        <v>63000</v>
      </c>
      <c r="G13" s="13" t="n">
        <v>384000</v>
      </c>
      <c r="H13" s="13" t="n">
        <v>128000</v>
      </c>
      <c r="I13" s="13" t="n">
        <v>136000</v>
      </c>
      <c r="J13" s="14" t="n">
        <f aca="false">B13-C13</f>
        <v>102000</v>
      </c>
      <c r="K13" s="15" t="n">
        <f aca="false">IFERROR(J13/B13,0)</f>
        <v>0.439655172413793</v>
      </c>
      <c r="L13" s="14" t="n">
        <f aca="false">J13-D13</f>
        <v>33000</v>
      </c>
      <c r="M13" s="15" t="n">
        <f aca="false">IFERROR(L13/B13,0)</f>
        <v>0.142241379310345</v>
      </c>
      <c r="N13" s="14" t="n">
        <f aca="false">IFERROR(G13/B13*30,0)</f>
        <v>49.6551724137931</v>
      </c>
      <c r="O13" s="14" t="n">
        <f aca="false">IFERROR(H13/I13*30,0)</f>
        <v>28.2352941176471</v>
      </c>
    </row>
    <row r="14" customFormat="false" ht="15" hidden="false" customHeight="false" outlineLevel="0" collapsed="false">
      <c r="A14" s="12" t="s">
        <v>59</v>
      </c>
      <c r="B14" s="13" t="n">
        <v>245000</v>
      </c>
      <c r="C14" s="13" t="n">
        <v>137000</v>
      </c>
      <c r="D14" s="13" t="n">
        <v>69000</v>
      </c>
      <c r="E14" s="13" t="n">
        <v>3200</v>
      </c>
      <c r="F14" s="13" t="n">
        <v>70000</v>
      </c>
      <c r="G14" s="13" t="n">
        <v>402000</v>
      </c>
      <c r="H14" s="13" t="n">
        <v>134000</v>
      </c>
      <c r="I14" s="13" t="n">
        <v>142000</v>
      </c>
      <c r="J14" s="14" t="n">
        <f aca="false">B14-C14</f>
        <v>108000</v>
      </c>
      <c r="K14" s="15" t="n">
        <f aca="false">IFERROR(J14/B14,0)</f>
        <v>0.440816326530612</v>
      </c>
      <c r="L14" s="14" t="n">
        <f aca="false">J14-D14</f>
        <v>39000</v>
      </c>
      <c r="M14" s="15" t="n">
        <f aca="false">IFERROR(L14/B14,0)</f>
        <v>0.159183673469388</v>
      </c>
      <c r="N14" s="14" t="n">
        <f aca="false">IFERROR(G14/B14*30,0)</f>
        <v>49.2244897959184</v>
      </c>
      <c r="O14" s="14" t="n">
        <f aca="false">IFERROR(H14/I14*30,0)</f>
        <v>28.3098591549296</v>
      </c>
    </row>
    <row r="15" customFormat="false" ht="15" hidden="false" customHeight="false" outlineLevel="0" collapsed="false">
      <c r="A15" s="12" t="s">
        <v>60</v>
      </c>
      <c r="B15" s="13" t="n">
        <v>259000</v>
      </c>
      <c r="C15" s="13" t="n">
        <v>145000</v>
      </c>
      <c r="D15" s="13" t="n">
        <v>71000</v>
      </c>
      <c r="E15" s="13" t="n">
        <v>3200</v>
      </c>
      <c r="F15" s="13" t="n">
        <v>82000</v>
      </c>
      <c r="G15" s="13" t="n">
        <v>421000</v>
      </c>
      <c r="H15" s="13" t="n">
        <v>140000</v>
      </c>
      <c r="I15" s="13" t="n">
        <v>150000</v>
      </c>
      <c r="J15" s="14" t="n">
        <f aca="false">B15-C15</f>
        <v>114000</v>
      </c>
      <c r="K15" s="15" t="n">
        <f aca="false">IFERROR(J15/B15,0)</f>
        <v>0.44015444015444</v>
      </c>
      <c r="L15" s="14" t="n">
        <f aca="false">J15-D15</f>
        <v>43000</v>
      </c>
      <c r="M15" s="15" t="n">
        <f aca="false">IFERROR(L15/B15,0)</f>
        <v>0.166023166023166</v>
      </c>
      <c r="N15" s="14" t="n">
        <f aca="false">IFERROR(G15/B15*30,0)</f>
        <v>48.7644787644788</v>
      </c>
      <c r="O15" s="14" t="n">
        <f aca="false">IFERROR(H15/I15*30,0)</f>
        <v>28</v>
      </c>
    </row>
    <row r="16" customFormat="false" ht="15" hidden="false" customHeight="false" outlineLevel="0" collapsed="false">
      <c r="A16" s="12" t="s">
        <v>61</v>
      </c>
      <c r="B16" s="13" t="n">
        <v>221000</v>
      </c>
      <c r="C16" s="13" t="n">
        <v>124000</v>
      </c>
      <c r="D16" s="13" t="n">
        <v>71000</v>
      </c>
      <c r="E16" s="13" t="n">
        <v>3200</v>
      </c>
      <c r="F16" s="13" t="n">
        <v>96000</v>
      </c>
      <c r="G16" s="13" t="n">
        <v>356000</v>
      </c>
      <c r="H16" s="13" t="n">
        <v>126000</v>
      </c>
      <c r="I16" s="13" t="n">
        <v>128000</v>
      </c>
      <c r="J16" s="14" t="n">
        <f aca="false">B16-C16</f>
        <v>97000</v>
      </c>
      <c r="K16" s="15" t="n">
        <f aca="false">IFERROR(J16/B16,0)</f>
        <v>0.438914027149321</v>
      </c>
      <c r="L16" s="14" t="n">
        <f aca="false">J16-D16</f>
        <v>26000</v>
      </c>
      <c r="M16" s="15" t="n">
        <f aca="false">IFERROR(L16/B16,0)</f>
        <v>0.117647058823529</v>
      </c>
      <c r="N16" s="14" t="n">
        <f aca="false">IFERROR(G16/B16*30,0)</f>
        <v>48.3257918552036</v>
      </c>
      <c r="O16" s="14" t="n">
        <f aca="false">IFERROR(H16/I16*30,0)</f>
        <v>29.53125</v>
      </c>
    </row>
    <row r="17" customFormat="false" ht="15" hidden="false" customHeight="false" outlineLevel="0" collapsed="false">
      <c r="A17" s="16" t="s">
        <v>62</v>
      </c>
      <c r="B17" s="17" t="n">
        <f aca="false">SUM(B5:B16)</f>
        <v>2460000</v>
      </c>
      <c r="C17" s="17" t="n">
        <f aca="false">SUM(C5:C16)</f>
        <v>1376000</v>
      </c>
      <c r="D17" s="17" t="n">
        <f aca="false">SUM(D5:D16)</f>
        <v>796000</v>
      </c>
      <c r="E17" s="17" t="n">
        <f aca="false">SUM(E5:E16)</f>
        <v>36800</v>
      </c>
      <c r="J17" s="17" t="n">
        <f aca="false">SUM(J5:J16)</f>
        <v>1084000</v>
      </c>
      <c r="K17" s="18" t="n">
        <f aca="false">IFERROR(J17/B17,0)</f>
        <v>0.440650406504065</v>
      </c>
      <c r="L17" s="17" t="n">
        <f aca="false">SUM(L5:L16)</f>
        <v>288000</v>
      </c>
      <c r="M17" s="18" t="n">
        <f aca="false">IFERROR(L17/B17,0)</f>
        <v>0.117073170731707</v>
      </c>
    </row>
    <row r="19" customFormat="false" ht="15" hidden="false" customHeight="false" outlineLevel="0" collapsed="false">
      <c r="A19" s="19" t="s">
        <v>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40"/>
    <col collapsed="false" customWidth="true" hidden="false" outlineLevel="0" max="6" min="3" style="1" width="16"/>
    <col collapsed="false" customWidth="true" hidden="false" outlineLevel="0" max="7" min="7" style="1" width="12"/>
    <col collapsed="false" customWidth="true" hidden="false" outlineLevel="0" max="8" min="8" style="1" width="20"/>
  </cols>
  <sheetData>
    <row r="1" customFormat="false" ht="25.5" hidden="false" customHeight="true" outlineLevel="0" collapsed="false">
      <c r="A1" s="8" t="s">
        <v>64</v>
      </c>
    </row>
    <row r="2" customFormat="false" ht="15.75" hidden="false" customHeight="true" outlineLevel="0" collapsed="false">
      <c r="A2" s="9" t="s">
        <v>65</v>
      </c>
    </row>
    <row r="3" customFormat="false" ht="15" hidden="false" customHeight="false" outlineLevel="0" collapsed="false">
      <c r="A3" s="20" t="s">
        <v>66</v>
      </c>
      <c r="C3" s="13" t="n">
        <v>12</v>
      </c>
      <c r="D3" s="21" t="str">
        <f aca="false">IFERROR(INDEX('Date lunare'!$A$5:$A$16,$C$3),"")</f>
        <v>Decembrie</v>
      </c>
    </row>
    <row r="5" customFormat="false" ht="30" hidden="false" customHeight="true" outlineLevel="0" collapsed="false">
      <c r="A5" s="10" t="s">
        <v>67</v>
      </c>
      <c r="B5" s="11" t="s">
        <v>68</v>
      </c>
      <c r="C5" s="11" t="s">
        <v>69</v>
      </c>
      <c r="D5" s="11" t="s">
        <v>70</v>
      </c>
      <c r="E5" s="11" t="s">
        <v>71</v>
      </c>
      <c r="F5" s="11" t="s">
        <v>72</v>
      </c>
      <c r="G5" s="11" t="s">
        <v>73</v>
      </c>
      <c r="H5" s="11" t="s">
        <v>74</v>
      </c>
    </row>
    <row r="6" customFormat="false" ht="18" hidden="false" customHeight="true" outlineLevel="0" collapsed="false">
      <c r="A6" s="12" t="s">
        <v>75</v>
      </c>
      <c r="B6" s="22" t="s">
        <v>76</v>
      </c>
      <c r="C6" s="17" t="n">
        <f aca="false">IFERROR(INDEX('Date lunare'!$B$5:$B$16,$C$3),0)</f>
        <v>221000</v>
      </c>
      <c r="D6" s="14" t="n">
        <f aca="false">IF($C$3&lt;=1,0,IFERROR(INDEX('Date lunare'!$B$5:$B$16,$C$3-1),0))</f>
        <v>259000</v>
      </c>
      <c r="E6" s="23" t="n">
        <f aca="false">IF($C$3&lt;=1,0,C6-D6)</f>
        <v>-38000</v>
      </c>
      <c r="F6" s="13" t="n">
        <v>220000</v>
      </c>
      <c r="G6" s="24" t="s">
        <v>77</v>
      </c>
      <c r="H6" s="25" t="str">
        <f aca="false">IF(G6="Mai mare",IF(C6&gt;=F6,"OK","Sub tinta"),IF(C6&lt;=F6,"OK","Peste prag"))</f>
        <v>OK</v>
      </c>
    </row>
    <row r="7" customFormat="false" ht="18" hidden="false" customHeight="true" outlineLevel="0" collapsed="false">
      <c r="A7" s="12" t="s">
        <v>78</v>
      </c>
      <c r="B7" s="22" t="s">
        <v>79</v>
      </c>
      <c r="C7" s="18" t="n">
        <f aca="false">IFERROR(INDEX('Date lunare'!$K$5:$K$16,$C$3),0)</f>
        <v>0.438914027149321</v>
      </c>
      <c r="D7" s="15" t="n">
        <f aca="false">IF($C$3&lt;=1,0,IFERROR(INDEX('Date lunare'!$K$5:$K$16,$C$3-1),0))</f>
        <v>0.44015444015444</v>
      </c>
      <c r="E7" s="26" t="n">
        <f aca="false">IF($C$3&lt;=1,0,C7-D7)</f>
        <v>-0.0012404130051189</v>
      </c>
      <c r="F7" s="27" t="n">
        <v>0.45</v>
      </c>
      <c r="G7" s="24" t="s">
        <v>77</v>
      </c>
      <c r="H7" s="25" t="str">
        <f aca="false">IF(G7="Mai mare",IF(C7&gt;=F7,"OK","Sub tinta"),IF(C7&lt;=F7,"OK","Peste prag"))</f>
        <v>Sub tinta</v>
      </c>
    </row>
    <row r="8" customFormat="false" ht="18" hidden="false" customHeight="true" outlineLevel="0" collapsed="false">
      <c r="A8" s="12" t="s">
        <v>80</v>
      </c>
      <c r="B8" s="22" t="s">
        <v>81</v>
      </c>
      <c r="C8" s="17" t="n">
        <f aca="false">IFERROR(INDEX('Date lunare'!$L$5:$L$16,$C$3),0)</f>
        <v>26000</v>
      </c>
      <c r="D8" s="14" t="n">
        <f aca="false">IF($C$3&lt;=1,0,IFERROR(INDEX('Date lunare'!$L$5:$L$16,$C$3-1),0))</f>
        <v>43000</v>
      </c>
      <c r="E8" s="23" t="n">
        <f aca="false">IF($C$3&lt;=1,0,C8-D8)</f>
        <v>-17000</v>
      </c>
      <c r="F8" s="13" t="n">
        <v>30000</v>
      </c>
      <c r="G8" s="24" t="s">
        <v>77</v>
      </c>
      <c r="H8" s="25" t="str">
        <f aca="false">IF(G8="Mai mare",IF(C8&gt;=F8,"OK","Sub tinta"),IF(C8&lt;=F8,"OK","Peste prag"))</f>
        <v>Sub tinta</v>
      </c>
    </row>
    <row r="9" customFormat="false" ht="18" hidden="false" customHeight="true" outlineLevel="0" collapsed="false">
      <c r="A9" s="12" t="s">
        <v>82</v>
      </c>
      <c r="B9" s="22" t="s">
        <v>83</v>
      </c>
      <c r="C9" s="18" t="n">
        <f aca="false">IFERROR(INDEX('Date lunare'!$M$5:$M$16,$C$3),0)</f>
        <v>0.117647058823529</v>
      </c>
      <c r="D9" s="15" t="n">
        <f aca="false">IF($C$3&lt;=1,0,IFERROR(INDEX('Date lunare'!$M$5:$M$16,$C$3-1),0))</f>
        <v>0.166023166023166</v>
      </c>
      <c r="E9" s="26" t="n">
        <f aca="false">IF($C$3&lt;=1,0,C9-D9)</f>
        <v>-0.0483761071996366</v>
      </c>
      <c r="F9" s="27" t="n">
        <v>0.12</v>
      </c>
      <c r="G9" s="24" t="s">
        <v>77</v>
      </c>
      <c r="H9" s="25" t="str">
        <f aca="false">IF(G9="Mai mare",IF(C9&gt;=F9,"OK","Sub tinta"),IF(C9&lt;=F9,"OK","Peste prag"))</f>
        <v>Sub tinta</v>
      </c>
    </row>
    <row r="10" customFormat="false" ht="18" hidden="false" customHeight="true" outlineLevel="0" collapsed="false">
      <c r="A10" s="12" t="s">
        <v>84</v>
      </c>
      <c r="B10" s="22" t="s">
        <v>85</v>
      </c>
      <c r="C10" s="17" t="n">
        <f aca="false">IFERROR(INDEX('Date lunare'!$F$5:$F$16,$C$3),0)</f>
        <v>96000</v>
      </c>
      <c r="D10" s="14" t="n">
        <f aca="false">IF($C$3&lt;=1,0,IFERROR(INDEX('Date lunare'!$F$5:$F$16,$C$3-1),0))</f>
        <v>82000</v>
      </c>
      <c r="E10" s="23" t="n">
        <f aca="false">IF($C$3&lt;=1,0,C10-D10)</f>
        <v>14000</v>
      </c>
      <c r="F10" s="13" t="n">
        <v>60000</v>
      </c>
      <c r="G10" s="24" t="s">
        <v>77</v>
      </c>
      <c r="H10" s="25" t="str">
        <f aca="false">IF(G10="Mai mare",IF(C10&gt;=F10,"OK","Sub tinta"),IF(C10&lt;=F10,"OK","Peste prag"))</f>
        <v>OK</v>
      </c>
    </row>
    <row r="11" customFormat="false" ht="18" hidden="false" customHeight="true" outlineLevel="0" collapsed="false">
      <c r="A11" s="12" t="s">
        <v>86</v>
      </c>
      <c r="B11" s="22" t="s">
        <v>87</v>
      </c>
      <c r="C11" s="17" t="n">
        <f aca="false">IFERROR(INDEX('Date lunare'!$N$5:$N$16,$C$3),0)</f>
        <v>48.3257918552036</v>
      </c>
      <c r="D11" s="14" t="n">
        <f aca="false">IF($C$3&lt;=1,0,IFERROR(INDEX('Date lunare'!$N$5:$N$16,$C$3-1),0))</f>
        <v>48.7644787644788</v>
      </c>
      <c r="E11" s="23" t="n">
        <f aca="false">IF($C$3&lt;=1,0,C11-D11)</f>
        <v>-0.438686909275148</v>
      </c>
      <c r="F11" s="13" t="n">
        <v>45</v>
      </c>
      <c r="G11" s="24" t="s">
        <v>88</v>
      </c>
      <c r="H11" s="25" t="str">
        <f aca="false">IF(G11="Mai mare",IF(C11&gt;=F11,"OK","Sub tinta"),IF(C11&lt;=F11,"OK","Peste prag"))</f>
        <v>Peste prag</v>
      </c>
    </row>
    <row r="12" customFormat="false" ht="18" hidden="false" customHeight="true" outlineLevel="0" collapsed="false">
      <c r="A12" s="12" t="s">
        <v>89</v>
      </c>
      <c r="B12" s="22" t="s">
        <v>90</v>
      </c>
      <c r="C12" s="17" t="n">
        <f aca="false">IFERROR(INDEX('Date lunare'!$O$5:$O$16,$C$3),0)</f>
        <v>29.53125</v>
      </c>
      <c r="D12" s="14" t="n">
        <f aca="false">IF($C$3&lt;=1,0,IFERROR(INDEX('Date lunare'!$O$5:$O$16,$C$3-1),0))</f>
        <v>28</v>
      </c>
      <c r="E12" s="23" t="n">
        <f aca="false">IF($C$3&lt;=1,0,C12-D12)</f>
        <v>1.53125</v>
      </c>
      <c r="F12" s="13" t="n">
        <v>30</v>
      </c>
      <c r="G12" s="24" t="s">
        <v>77</v>
      </c>
      <c r="H12" s="25" t="str">
        <f aca="false">IF(G12="Mai mare",IF(C12&gt;=F12,"OK","Sub tinta"),IF(C12&lt;=F12,"OK","Peste prag"))</f>
        <v>Sub tinta</v>
      </c>
    </row>
    <row r="13" customFormat="false" ht="18" hidden="false" customHeight="true" outlineLevel="0" collapsed="false">
      <c r="A13" s="12" t="s">
        <v>91</v>
      </c>
      <c r="B13" s="22" t="s">
        <v>92</v>
      </c>
      <c r="C13" s="17" t="n">
        <f aca="false">IFERROR(INDEX('Date lunare'!$D$5:$D$16,$C$3),0)</f>
        <v>71000</v>
      </c>
      <c r="D13" s="14" t="n">
        <f aca="false">IF($C$3&lt;=1,0,IFERROR(INDEX('Date lunare'!$D$5:$D$16,$C$3-1),0))</f>
        <v>71000</v>
      </c>
      <c r="E13" s="23" t="n">
        <f aca="false">IF($C$3&lt;=1,0,C13-D13)</f>
        <v>0</v>
      </c>
      <c r="F13" s="13" t="n">
        <v>70000</v>
      </c>
      <c r="G13" s="24" t="s">
        <v>88</v>
      </c>
      <c r="H13" s="25" t="str">
        <f aca="false">IF(G13="Mai mare",IF(C13&gt;=F13,"OK","Sub tinta"),IF(C13&lt;=F13,"OK","Peste prag"))</f>
        <v>Peste prag</v>
      </c>
    </row>
    <row r="15" customFormat="false" ht="15" hidden="false" customHeight="false" outlineLevel="0" collapsed="false">
      <c r="A15" s="20" t="s">
        <v>93</v>
      </c>
    </row>
    <row r="16" customFormat="false" ht="15" hidden="false" customHeight="false" outlineLevel="0" collapsed="false">
      <c r="A16" s="28" t="str">
        <f aca="false">IF(C11&gt;C12,"Tu finantezi lantul comercial: incasezi mai greu decat platesti.","Esti pe pozitie confortabila: platesti mai tarziu decat incasezi.")</f>
        <v>Tu finantezi lantul comercial: incasezi mai greu decat platesti.</v>
      </c>
    </row>
  </sheetData>
  <conditionalFormatting sqref="H6:H13">
    <cfRule type="cellIs" priority="2" operator="equal" aboveAverage="0" equalAverage="0" bottom="0" percent="0" rank="0" text="" dxfId="0">
      <formula>"OK"</formula>
    </cfRule>
    <cfRule type="cellIs" priority="3" operator="equal" aboveAverage="0" equalAverage="0" bottom="0" percent="0" rank="0" text="" dxfId="1">
      <formula>"Sub tinta"</formula>
    </cfRule>
    <cfRule type="cellIs" priority="4" operator="equal" aboveAverage="0" equalAverage="0" bottom="0" percent="0" rank="0" text="" dxfId="1">
      <formula>"Peste prag"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2026-07-31T14:10:48Z</dcterms:created>
  <dc:creator>openpyxl</dc:creator>
  <dc:description/>
  <dc:language>en-US</dc:language>
  <cp:lastModifiedBy/>
  <dcterms:modified xsi:type="dcterms:W3CDTF">2026-07-31T14:20:25Z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