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m se completeaza" sheetId="1" state="visible" r:id="rId3"/>
    <sheet name="Ipoteze" sheetId="2" state="visible" r:id="rId4"/>
    <sheet name="BVC 12 luni" sheetId="3" state="visible" r:id="rId5"/>
    <sheet name="Buget vs Realiza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<sst xmlns="http://schemas.openxmlformats.org/spreadsheetml/2006/main" count="116" uniqueCount="116">
  <si>
    <t xml:space="preserve">Model BVC (Buget de Venituri si Cheltuieli) — instructiuni simple</t>
  </si>
  <si>
    <t xml:space="preserve">Bugetul este un plan scris in cifre: cat vrei sa vinzi, cat te costa sa vinzi atat si cat ramane la final. Il faci o data pe an si il compari cu realitatea in fiecare luna.</t>
  </si>
  <si>
    <t xml:space="preserve">Diferenta fata de cash flow, in doua propozitii</t>
  </si>
  <si>
    <t xml:space="preserve">BUGETUL spune daca afacerea ta este profitabila. CASH FLOW-ul spune daca ai bani in cont luna viitoare. Sunt doua lucruri diferite si ai nevoie de amandoua.</t>
  </si>
  <si>
    <t xml:space="preserve">Ce inseamna culorile din fisier</t>
  </si>
  <si>
    <t xml:space="preserve">•  GALBEN cu scris albastru = aici scrii tu. Sunt singurele celule pe care le atingi.</t>
  </si>
  <si>
    <t xml:space="preserve">•  ALB cu scris negru = se calculeaza singur. Nu scrie peste ele, ca strici formula.</t>
  </si>
  <si>
    <t xml:space="preserve">•  BARA INCHISA LA CULOARE = titlu de sectiune. E doar ca sa te orientezi.</t>
  </si>
  <si>
    <t xml:space="preserve">•  VERDE inseamna ca esti bine. ROSU inseamna ca trebuie sa te uiti acolo.</t>
  </si>
  <si>
    <t xml:space="preserve">Ce faci, pas cu pas</t>
  </si>
  <si>
    <t xml:space="preserve">Pasul 1. Mergi in fila «Ipoteze» si completeaza celulele galbene.</t>
  </si>
  <si>
    <t xml:space="preserve">Aici scrii ce crezi tu ca se va intampla: cat vinzi in prima luna, cu cat creste vanzarea in fiecare luna, cat te costa marfa, cati oameni ai. Sunt vreo 13 casute. Restul bugetului se construieste singur din ele.</t>
  </si>
  <si>
    <t xml:space="preserve">Pasul 2. Deschide fila «BVC 12 luni» si uita-te la rezultat.</t>
  </si>
  <si>
    <t xml:space="preserve">Nu scrie nimic aici. Totul se calculeaza automat din ipotezele tale. Daca rezultatul nu iti place, te intorci in «Ipoteze» si schimbi o cifra. Asta e frumusetea: schimbi o singura casuta si vezi imediat efectul pe tot anul.</t>
  </si>
  <si>
    <t xml:space="preserve">Pasul 3. La finalul fiecarei luni, completeaza fila «Buget vs Realizat».</t>
  </si>
  <si>
    <t xml:space="preserve">Scrii ce s-a intamplat de fapt, iar fisierul iti arata unde ai ratat tinta si cu cat.</t>
  </si>
  <si>
    <t xml:space="preserve">Cateva lucruri care se greselesc mereu</t>
  </si>
  <si>
    <t xml:space="preserve">•  Bugetul se face FARA TVA. TVA-ul nu e nici venit, nici cheltuiala — e bani ai statului care trec prin contul tau.</t>
  </si>
  <si>
    <t xml:space="preserve">•  «Costuri directe» = doar ce te costa efectiv marfa sau serviciul vandut. Chiria si contabilitatea NU sunt costuri directe.</t>
  </si>
  <si>
    <t xml:space="preserve">•  Nu bugeta 12 luni identice. Daca in august ai vanzari mici, scrie asta. Media anuala impartita la 12 nu se potriveste niciodata cu realitatea.</t>
  </si>
  <si>
    <t xml:space="preserve">•  La costul cu personalul treci costul TOTAL al firmei (salariu brut plus contributii), nu ce primeste omul in mana.</t>
  </si>
  <si>
    <t xml:space="preserve">Ce inseamna cifrele importante</t>
  </si>
  <si>
    <t xml:space="preserve">•  MARJA BRUTA = cat ramane dupa ce platesti marfa. Din ea trebuie sa acoperi tot restul firmei.</t>
  </si>
  <si>
    <t xml:space="preserve">•  EBITDA = cat produce afacerea ta din activitatea de zi cu zi, inainte de amortizare si dobanzi. Cel mai onest indicator de sanatate.</t>
  </si>
  <si>
    <t xml:space="preserve">•  PROFIT NET = ce ramane la final, dupa absolut tot, inclusiv impozit.</t>
  </si>
  <si>
    <t xml:space="preserve">Impozitul: in fila «Ipoteze» ai o casuta pentru cota de impozit. Daca esti firma pe profit, scrie 16%. Daca esti microintreprindere, cota se aplica la venit, nu la profit — atunci ignora randul de impozit din buget si calculeaza-l separat, ca procent din cifra de afaceri.</t>
  </si>
  <si>
    <t xml:space="preserve">Daca ai stricat ceva</t>
  </si>
  <si>
    <t xml:space="preserve">Nicio problema. Descarca din nou fisierul de pe site si o iei de la capat. De aceea e gratuit.</t>
  </si>
  <si>
    <t xml:space="preserve">Template gratuit oferit de Academia Financiara — academia-financiara.ro</t>
  </si>
  <si>
    <t xml:space="preserve">Model simplu, de pornire. Pentru versiuni avansate, vezi sectiunea Instrumente Excel de pe site.</t>
  </si>
  <si>
    <t xml:space="preserve">IPOTEZELE TALE</t>
  </si>
  <si>
    <t xml:space="preserve">Singura fila in care scrii. Schimba o cifra aici si tot bugetul se recalculeaza.</t>
  </si>
  <si>
    <t xml:space="preserve">Ipoteza</t>
  </si>
  <si>
    <t xml:space="preserve">Valoare</t>
  </si>
  <si>
    <t xml:space="preserve">Explicatie pe scurt</t>
  </si>
  <si>
    <t xml:space="preserve">Venituri in prima luna — linia principala de business (lei)</t>
  </si>
  <si>
    <t xml:space="preserve">Cat estimezi ca facturezi in ianuarie, fara TVA</t>
  </si>
  <si>
    <t xml:space="preserve">Venituri in prima luna — a doua linie de business (lei)</t>
  </si>
  <si>
    <t xml:space="preserve">Daca ai o singura activitate, lasa 0</t>
  </si>
  <si>
    <t xml:space="preserve">Crestere lunara a vanzarilor (%)</t>
  </si>
  <si>
    <t xml:space="preserve">1,5% pe luna inseamna aproximativ 20% pe an</t>
  </si>
  <si>
    <t xml:space="preserve">Costuri directe, ca procent din venituri (%)</t>
  </si>
  <si>
    <t xml:space="preserve">Cat te costa marfa sau serviciul vandut</t>
  </si>
  <si>
    <t xml:space="preserve">Numar de angajati</t>
  </si>
  <si>
    <t xml:space="preserve">Media pe an</t>
  </si>
  <si>
    <t xml:space="preserve">Cost total lunar per angajat (lei)</t>
  </si>
  <si>
    <t xml:space="preserve">Salariu brut plus contributiile firmei</t>
  </si>
  <si>
    <t xml:space="preserve">Chirie si utilitati pe luna (lei)</t>
  </si>
  <si>
    <t xml:space="preserve">Spatiu, curent, gaz, apa, internet</t>
  </si>
  <si>
    <t xml:space="preserve">Marketing pe luna (lei)</t>
  </si>
  <si>
    <t xml:space="preserve">Reclama, promovare, materiale</t>
  </si>
  <si>
    <t xml:space="preserve">Servicii externe pe luna (lei)</t>
  </si>
  <si>
    <t xml:space="preserve">Contabilitate, IT, juridic, consultanta</t>
  </si>
  <si>
    <t xml:space="preserve">Alte cheltuieli generale pe luna (lei)</t>
  </si>
  <si>
    <t xml:space="preserve">Birotica, transport, abonamente, diverse</t>
  </si>
  <si>
    <t xml:space="preserve">Amortizare lunara (lei)</t>
  </si>
  <si>
    <t xml:space="preserve">Uzura echipamentelor. Daca nu stii, lasa 0</t>
  </si>
  <si>
    <t xml:space="preserve">Dobanzi lunare (lei)</t>
  </si>
  <si>
    <t xml:space="preserve">Dobanda la credite si leasing</t>
  </si>
  <si>
    <t xml:space="preserve">Cota de impozit pe profit (%)</t>
  </si>
  <si>
    <t xml:space="preserve">16% pentru firmele pe profit</t>
  </si>
  <si>
    <t xml:space="preserve">BUGET DE VENITURI SI CHELTUIELI — 12 LUNI</t>
  </si>
  <si>
    <t xml:space="preserve">Nu scrie nimic aici. Totul vine din fila «Ipoteze».</t>
  </si>
  <si>
    <t xml:space="preserve">Linie de buget (lei, fara TVA)</t>
  </si>
  <si>
    <t xml:space="preserve">Ianuarie</t>
  </si>
  <si>
    <t xml:space="preserve">Februarie</t>
  </si>
  <si>
    <t xml:space="preserve">Martie</t>
  </si>
  <si>
    <t xml:space="preserve">Aprilie</t>
  </si>
  <si>
    <t xml:space="preserve">Mai</t>
  </si>
  <si>
    <t xml:space="preserve">Iunie</t>
  </si>
  <si>
    <t xml:space="preserve">Iulie</t>
  </si>
  <si>
    <t xml:space="preserve">August</t>
  </si>
  <si>
    <t xml:space="preserve">Septembrie</t>
  </si>
  <si>
    <t xml:space="preserve">Octombrie</t>
  </si>
  <si>
    <t xml:space="preserve">Noiembrie</t>
  </si>
  <si>
    <t xml:space="preserve">Decembrie</t>
  </si>
  <si>
    <t xml:space="preserve">TOTAL AN</t>
  </si>
  <si>
    <t xml:space="preserve">VENITURI</t>
  </si>
  <si>
    <t xml:space="preserve">Venituri — linia principala</t>
  </si>
  <si>
    <t xml:space="preserve">Venituri — a doua linie</t>
  </si>
  <si>
    <t xml:space="preserve">TOTAL VENITURI</t>
  </si>
  <si>
    <t xml:space="preserve">COSTUL A CEEA CE VINZI</t>
  </si>
  <si>
    <t xml:space="preserve">Costuri directe (marfa, materiale, manopera)</t>
  </si>
  <si>
    <t xml:space="preserve">MARJA BRUTA</t>
  </si>
  <si>
    <t xml:space="preserve">Marja bruta (%)</t>
  </si>
  <si>
    <t xml:space="preserve">CHELTUIELI DE FUNCTIONARE</t>
  </si>
  <si>
    <t xml:space="preserve">Cheltuieli cu personalul</t>
  </si>
  <si>
    <t xml:space="preserve">Chirie si utilitati</t>
  </si>
  <si>
    <t xml:space="preserve">Marketing</t>
  </si>
  <si>
    <t xml:space="preserve">Servicii externe</t>
  </si>
  <si>
    <t xml:space="preserve">Alte cheltuieli generale</t>
  </si>
  <si>
    <t xml:space="preserve">TOTAL CHELTUIELI DE FUNCTIONARE</t>
  </si>
  <si>
    <t xml:space="preserve">REZULTAT</t>
  </si>
  <si>
    <t xml:space="preserve">EBITDA (castigul din activitatea curenta)</t>
  </si>
  <si>
    <t xml:space="preserve">Marja EBITDA (%)</t>
  </si>
  <si>
    <t xml:space="preserve">Amortizare</t>
  </si>
  <si>
    <t xml:space="preserve">Dobanzi</t>
  </si>
  <si>
    <t xml:space="preserve">PROFIT BRUT</t>
  </si>
  <si>
    <t xml:space="preserve">Impozit</t>
  </si>
  <si>
    <t xml:space="preserve">PROFIT NET</t>
  </si>
  <si>
    <t xml:space="preserve">Marja neta (%)</t>
  </si>
  <si>
    <t xml:space="preserve">BUGET FATA DE REALITATE</t>
  </si>
  <si>
    <t xml:space="preserve">Completeaza coloana galbena la finalul fiecarei perioade.</t>
  </si>
  <si>
    <t xml:space="preserve">Linie</t>
  </si>
  <si>
    <t xml:space="preserve">Buget an (automat)</t>
  </si>
  <si>
    <t xml:space="preserve">Realizat (scrii tu)</t>
  </si>
  <si>
    <t xml:space="preserve">Diferenta</t>
  </si>
  <si>
    <t xml:space="preserve">Diferenta %</t>
  </si>
  <si>
    <t xml:space="preserve">Ce inseamna</t>
  </si>
  <si>
    <t xml:space="preserve">Total venituri</t>
  </si>
  <si>
    <t xml:space="preserve">Costuri directe</t>
  </si>
  <si>
    <t xml:space="preserve">Marja bruta</t>
  </si>
  <si>
    <t xml:space="preserve">Total cheltuieli de functionare</t>
  </si>
  <si>
    <t xml:space="preserve">EBITDA</t>
  </si>
  <si>
    <t xml:space="preserve">Profit net</t>
  </si>
  <si>
    <t xml:space="preserve">Regula practica: analizeaza doar abaterile de peste 10%. Restul e zgomot.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</si>
</sst>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0.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181E"/>
      <name val="Arial"/>
      <family val="0"/>
      <charset val="1"/>
    </font>
    <font>
      <sz val="10.5"/>
      <color rgb="FF1D262E"/>
      <name val="Arial"/>
      <family val="0"/>
      <charset val="1"/>
    </font>
    <font>
      <b val="true"/>
      <sz val="12"/>
      <color rgb="FF19715C"/>
      <name val="Arial"/>
      <family val="0"/>
      <charset val="1"/>
    </font>
    <font>
      <b val="true"/>
      <sz val="10.5"/>
      <color rgb="FF12181E"/>
      <name val="Arial"/>
      <family val="0"/>
      <charset val="1"/>
    </font>
    <font>
      <sz val="10.5"/>
      <color rgb="FF8A3B2E"/>
      <name val="Arial"/>
      <family val="0"/>
      <charset val="1"/>
    </font>
    <font>
      <b val="true"/>
      <sz val="16"/>
      <color rgb="FF12181E"/>
      <name val="Arial"/>
      <family val="0"/>
      <charset val="1"/>
    </font>
    <font>
      <i val="true"/>
      <sz val="10"/>
      <color rgb="FF5A66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D262E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5A6670"/>
      <name val="Arial"/>
      <family val="0"/>
      <charset val="1"/>
    </font>
    <font>
      <b val="true"/>
      <sz val="10"/>
      <color rgb="FFF2E6DA"/>
      <name val="Arial"/>
      <family val="0"/>
      <charset val="1"/>
    </font>
    <font>
      <b val="true"/>
      <sz val="10"/>
      <color rgb="FF1D262E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BE7E3"/>
        <bgColor rgb="FFF2E6DA"/>
      </patternFill>
    </fill>
    <fill>
      <patternFill patternType="solid">
        <fgColor rgb="FF19715C"/>
        <bgColor rgb="FF008080"/>
      </patternFill>
    </fill>
    <fill>
      <patternFill patternType="solid">
        <fgColor rgb="FFFFF2CC"/>
        <bgColor rgb="FFF7F2EC"/>
      </patternFill>
    </fill>
    <fill>
      <patternFill patternType="solid">
        <fgColor rgb="FF12181E"/>
        <bgColor rgb="FF1D262E"/>
      </patternFill>
    </fill>
    <fill>
      <patternFill patternType="solid">
        <fgColor rgb="FFF2E6DA"/>
        <bgColor rgb="FFFBE7E3"/>
      </patternFill>
    </fill>
    <fill>
      <patternFill patternType="solid">
        <fgColor rgb="FF47B298"/>
        <bgColor rgb="FF33CCCC"/>
      </patternFill>
    </fill>
    <fill>
      <patternFill patternType="solid">
        <fgColor rgb="FFF7F2EC"/>
        <bgColor rgb="FFFBE7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C7BA"/>
      </left>
      <right style="thin">
        <color rgb="FFD5C7BA"/>
      </right>
      <top style="thin">
        <color rgb="FFD5C7BA"/>
      </top>
      <bottom style="thin">
        <color rgb="FFD5C7B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1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center" textRotation="0" wrapText="true" indent="1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3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6" fillId="6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6" fillId="6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7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6" fillId="7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8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8A3B2E"/>
        <sz val="10"/>
      </font>
      <fill>
        <patternFill>
          <bgColor rgb="FFF8D7D3"/>
        </patternFill>
      </fill>
    </dxf>
    <dxf>
      <font>
        <name val="Arial"/>
        <charset val="1"/>
        <family val="0"/>
        <color rgb="FF0F4F40"/>
        <sz val="10"/>
      </font>
      <fill>
        <patternFill>
          <bgColor rgb="FFDFF0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9715C"/>
      <rgbColor rgb="FFD5C7BA"/>
      <rgbColor rgb="FF878787"/>
      <rgbColor rgb="FF9999FF"/>
      <rgbColor rgb="FFBE4B48"/>
      <rgbColor rgb="FFFFF2CC"/>
      <rgbColor rgb="FFDFF0E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2EC"/>
      <rgbColor rgb="FFF2E6DA"/>
      <rgbColor rgb="FFFBE7E3"/>
      <rgbColor rgb="FF99CCFF"/>
      <rgbColor rgb="FFFF99CC"/>
      <rgbColor rgb="FFCC99FF"/>
      <rgbColor rgb="FFF8D7D3"/>
      <rgbColor rgb="FF4A7EBB"/>
      <rgbColor rgb="FF33CCCC"/>
      <rgbColor rgb="FF99CC00"/>
      <rgbColor rgb="FFFFCC00"/>
      <rgbColor rgb="FFFF9900"/>
      <rgbColor rgb="FFFF6600"/>
      <rgbColor rgb="FF5A6670"/>
      <rgbColor rgb="FF969696"/>
      <rgbColor rgb="FF0F4F40"/>
      <rgbColor rgb="FF47B298"/>
      <rgbColor rgb="FF12181E"/>
      <rgbColor rgb="FF333300"/>
      <rgbColor rgb="FF8A3B2E"/>
      <rgbColor rgb="FF993366"/>
      <rgbColor rgb="FF333399"/>
      <rgbColor rgb="FF1D26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Venituri si profit net, luna de luna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'BVC 12 luni'!A8</c:f>
              <c:strCache>
                <c:ptCount val="1"/>
                <c:pt idx="0">
                  <c:v>TOTAL VENITURI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'BVC 12 luni'!$B$4:$M$4</c:f>
              <c:strCache>
                <c:ptCount val="12"/>
                <c:pt idx="0">
                  <c:v>Ianuarie</c:v>
                </c:pt>
                <c:pt idx="1">
                  <c:v>Februarie</c:v>
                </c:pt>
                <c:pt idx="2">
                  <c:v>Martie</c:v>
                </c:pt>
                <c:pt idx="3">
                  <c:v>Aprilie</c:v>
                </c:pt>
                <c:pt idx="4">
                  <c:v>Mai</c:v>
                </c:pt>
                <c:pt idx="5">
                  <c:v>Iunie</c:v>
                </c:pt>
                <c:pt idx="6">
                  <c:v>Iulie</c:v>
                </c:pt>
                <c:pt idx="7">
                  <c:v>August</c:v>
                </c:pt>
                <c:pt idx="8">
                  <c:v>Septembrie</c:v>
                </c:pt>
                <c:pt idx="9">
                  <c:v>Octombrie</c:v>
                </c:pt>
                <c:pt idx="10">
                  <c:v>Noiembrie</c:v>
                </c:pt>
                <c:pt idx="11">
                  <c:v>Decembrie</c:v>
                </c:pt>
              </c:strCache>
            </c:strRef>
          </c:cat>
          <c:val>
            <c:numRef>
              <c:f>'BVC 12 luni'!$B$8:$M$8</c:f>
              <c:numCache>
                <c:formatCode>#,##0;\(#,##0\);\-</c:formatCode>
                <c:ptCount val="12"/>
                <c:pt idx="0">
                  <c:v>150000</c:v>
                </c:pt>
                <c:pt idx="1">
                  <c:v>152250</c:v>
                </c:pt>
                <c:pt idx="2">
                  <c:v>154533.75</c:v>
                </c:pt>
                <c:pt idx="3">
                  <c:v>156851.75625</c:v>
                </c:pt>
                <c:pt idx="4">
                  <c:v>159204.53259375</c:v>
                </c:pt>
                <c:pt idx="5">
                  <c:v>161592.600582656</c:v>
                </c:pt>
                <c:pt idx="6">
                  <c:v>164016.489591396</c:v>
                </c:pt>
                <c:pt idx="7">
                  <c:v>166476.736935267</c:v>
                </c:pt>
                <c:pt idx="8">
                  <c:v>168973.887989296</c:v>
                </c:pt>
                <c:pt idx="9">
                  <c:v>171508.496309135</c:v>
                </c:pt>
                <c:pt idx="10">
                  <c:v>174081.123753772</c:v>
                </c:pt>
                <c:pt idx="11">
                  <c:v>176692.340610079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'BVC 12 luni'!A27</c:f>
              <c:strCache>
                <c:ptCount val="1"/>
                <c:pt idx="0">
                  <c:v>PROFIT NET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'BVC 12 luni'!$B$4:$M$4</c:f>
              <c:strCache>
                <c:ptCount val="12"/>
                <c:pt idx="0">
                  <c:v>Ianuarie</c:v>
                </c:pt>
                <c:pt idx="1">
                  <c:v>Februarie</c:v>
                </c:pt>
                <c:pt idx="2">
                  <c:v>Martie</c:v>
                </c:pt>
                <c:pt idx="3">
                  <c:v>Aprilie</c:v>
                </c:pt>
                <c:pt idx="4">
                  <c:v>Mai</c:v>
                </c:pt>
                <c:pt idx="5">
                  <c:v>Iunie</c:v>
                </c:pt>
                <c:pt idx="6">
                  <c:v>Iulie</c:v>
                </c:pt>
                <c:pt idx="7">
                  <c:v>August</c:v>
                </c:pt>
                <c:pt idx="8">
                  <c:v>Septembrie</c:v>
                </c:pt>
                <c:pt idx="9">
                  <c:v>Octombrie</c:v>
                </c:pt>
                <c:pt idx="10">
                  <c:v>Noiembrie</c:v>
                </c:pt>
                <c:pt idx="11">
                  <c:v>Decembrie</c:v>
                </c:pt>
              </c:strCache>
            </c:strRef>
          </c:cat>
          <c:val>
            <c:numRef>
              <c:f>'BVC 12 luni'!$B$27:$M$27</c:f>
              <c:numCache>
                <c:formatCode>#,##0;\(#,##0\);\-</c:formatCode>
                <c:ptCount val="12"/>
                <c:pt idx="0">
                  <c:v>5796</c:v>
                </c:pt>
                <c:pt idx="1">
                  <c:v>6646.49999999999</c:v>
                </c:pt>
                <c:pt idx="2">
                  <c:v>7509.75749999999</c:v>
                </c:pt>
                <c:pt idx="3">
                  <c:v>8385.96386249998</c:v>
                </c:pt>
                <c:pt idx="4">
                  <c:v>9275.31332043747</c:v>
                </c:pt>
                <c:pt idx="5">
                  <c:v>10178.003020244</c:v>
                </c:pt>
                <c:pt idx="6">
                  <c:v>11094.2330655477</c:v>
                </c:pt>
                <c:pt idx="7">
                  <c:v>12024.2065615309</c:v>
                </c:pt>
                <c:pt idx="8">
                  <c:v>12968.1296599539</c:v>
                </c:pt>
                <c:pt idx="9">
                  <c:v>13926.2116048532</c:v>
                </c:pt>
                <c:pt idx="10">
                  <c:v>14898.664778926</c:v>
                </c:pt>
                <c:pt idx="11">
                  <c:v>15885.7047506098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4316050"/>
        <c:axId val="84139631"/>
      </c:lineChart>
      <c:catAx>
        <c:axId val="3431605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139631"/>
        <c:crosses val="autoZero"/>
        <c:auto val="1"/>
        <c:lblAlgn val="ctr"/>
        <c:lblOffset val="100"/>
        <c:noMultiLvlLbl val="0"/>
      </c:catAx>
      <c:valAx>
        <c:axId val="8413963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431605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30</xdr:row>
      <xdr:rowOff>0</xdr:rowOff>
    </xdr:from>
    <xdr:to>
      <xdr:col>7</xdr:col>
      <xdr:colOff>108720</xdr:colOff>
      <xdr:row>45</xdr:row>
      <xdr:rowOff>21600</xdr:rowOff>
    </xdr:to>
    <xdr:graphicFrame>
      <xdr:nvGraphicFramePr>
        <xdr:cNvPr id="0" name="Chart 1"/>
        <xdr:cNvGraphicFramePr/>
      </xdr:nvGraphicFramePr>
      <xdr:xfrm>
        <a:off x="0" y="6276960"/>
        <a:ext cx="863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105"/>
  </cols>
  <sheetData>
    <row r="1" customFormat="false" ht="30" hidden="false" customHeight="true" outlineLevel="0" collapsed="false">
      <c r="B1" s="2" t="s">
        <v>0</v>
      </c>
    </row>
    <row r="2" customFormat="false" ht="7.5" hidden="false" customHeight="true" outlineLevel="0" collapsed="false"/>
    <row r="3" customFormat="false" ht="27.75" hidden="false" customHeight="true" outlineLevel="0" collapsed="false">
      <c r="B3" s="3" t="s">
        <v>1</v>
      </c>
    </row>
    <row r="4" customFormat="false" ht="7.5" hidden="false" customHeight="true" outlineLevel="0" collapsed="false"/>
    <row r="5" customFormat="false" ht="25.5" hidden="false" customHeight="true" outlineLevel="0" collapsed="false">
      <c r="B5" s="4" t="s">
        <v>2</v>
      </c>
    </row>
    <row r="6" customFormat="false" ht="27.75" hidden="false" customHeight="true" outlineLevel="0" collapsed="false">
      <c r="B6" s="3" t="s">
        <v>3</v>
      </c>
    </row>
    <row r="7" customFormat="false" ht="7.5" hidden="false" customHeight="true" outlineLevel="0" collapsed="false"/>
    <row r="8" customFormat="false" ht="25.5" hidden="false" customHeight="true" outlineLevel="0" collapsed="false">
      <c r="B8" s="4" t="s">
        <v>4</v>
      </c>
    </row>
    <row r="9" customFormat="false" ht="15.75" hidden="false" customHeight="true" outlineLevel="0" collapsed="false">
      <c r="B9" s="5" t="s">
        <v>5</v>
      </c>
    </row>
    <row r="10" customFormat="false" ht="15.75" hidden="false" customHeight="true" outlineLevel="0" collapsed="false">
      <c r="B10" s="5" t="s">
        <v>6</v>
      </c>
    </row>
    <row r="11" customFormat="false" ht="15.75" hidden="false" customHeight="true" outlineLevel="0" collapsed="false">
      <c r="B11" s="5" t="s">
        <v>7</v>
      </c>
    </row>
    <row r="12" customFormat="false" ht="15.75" hidden="false" customHeight="true" outlineLevel="0" collapsed="false">
      <c r="B12" s="5" t="s">
        <v>8</v>
      </c>
    </row>
    <row r="13" customFormat="false" ht="7.5" hidden="false" customHeight="true" outlineLevel="0" collapsed="false"/>
    <row r="14" customFormat="false" ht="25.5" hidden="false" customHeight="true" outlineLevel="0" collapsed="false">
      <c r="B14" s="4" t="s">
        <v>9</v>
      </c>
    </row>
    <row r="15" customFormat="false" ht="15.75" hidden="false" customHeight="true" outlineLevel="0" collapsed="false">
      <c r="B15" s="6" t="s">
        <v>10</v>
      </c>
    </row>
    <row r="16" customFormat="false" ht="42" hidden="false" customHeight="true" outlineLevel="0" collapsed="false">
      <c r="B16" s="3" t="s">
        <v>11</v>
      </c>
    </row>
    <row r="17" customFormat="false" ht="15.75" hidden="false" customHeight="true" outlineLevel="0" collapsed="false">
      <c r="B17" s="6" t="s">
        <v>12</v>
      </c>
    </row>
    <row r="18" customFormat="false" ht="42" hidden="false" customHeight="true" outlineLevel="0" collapsed="false">
      <c r="B18" s="3" t="s">
        <v>13</v>
      </c>
    </row>
    <row r="19" customFormat="false" ht="15.75" hidden="false" customHeight="true" outlineLevel="0" collapsed="false">
      <c r="B19" s="6" t="s">
        <v>14</v>
      </c>
    </row>
    <row r="20" customFormat="false" ht="15.75" hidden="false" customHeight="true" outlineLevel="0" collapsed="false">
      <c r="B20" s="3" t="s">
        <v>15</v>
      </c>
    </row>
    <row r="21" customFormat="false" ht="7.5" hidden="false" customHeight="true" outlineLevel="0" collapsed="false"/>
    <row r="22" customFormat="false" ht="25.5" hidden="false" customHeight="true" outlineLevel="0" collapsed="false">
      <c r="B22" s="4" t="s">
        <v>16</v>
      </c>
    </row>
    <row r="23" customFormat="false" ht="27.75" hidden="false" customHeight="true" outlineLevel="0" collapsed="false">
      <c r="B23" s="5" t="s">
        <v>17</v>
      </c>
    </row>
    <row r="24" customFormat="false" ht="27.75" hidden="false" customHeight="true" outlineLevel="0" collapsed="false">
      <c r="B24" s="5" t="s">
        <v>18</v>
      </c>
    </row>
    <row r="25" customFormat="false" ht="27.75" hidden="false" customHeight="true" outlineLevel="0" collapsed="false">
      <c r="B25" s="5" t="s">
        <v>19</v>
      </c>
    </row>
    <row r="26" customFormat="false" ht="27.75" hidden="false" customHeight="true" outlineLevel="0" collapsed="false">
      <c r="B26" s="5" t="s">
        <v>20</v>
      </c>
    </row>
    <row r="27" customFormat="false" ht="7.5" hidden="false" customHeight="true" outlineLevel="0" collapsed="false"/>
    <row r="28" customFormat="false" ht="25.5" hidden="false" customHeight="true" outlineLevel="0" collapsed="false">
      <c r="B28" s="4" t="s">
        <v>21</v>
      </c>
    </row>
    <row r="29" customFormat="false" ht="27.75" hidden="false" customHeight="true" outlineLevel="0" collapsed="false">
      <c r="B29" s="5" t="s">
        <v>22</v>
      </c>
    </row>
    <row r="30" customFormat="false" ht="27.75" hidden="false" customHeight="true" outlineLevel="0" collapsed="false">
      <c r="B30" s="5" t="s">
        <v>23</v>
      </c>
    </row>
    <row r="31" customFormat="false" ht="15.75" hidden="false" customHeight="true" outlineLevel="0" collapsed="false">
      <c r="B31" s="5" t="s">
        <v>24</v>
      </c>
    </row>
    <row r="32" customFormat="false" ht="7.5" hidden="false" customHeight="true" outlineLevel="0" collapsed="false"/>
    <row r="33" customFormat="false" ht="45" hidden="false" customHeight="true" outlineLevel="0" collapsed="false">
      <c r="B33" s="7" t="s">
        <v>25</v>
      </c>
    </row>
    <row r="34" customFormat="false" ht="7.5" hidden="false" customHeight="true" outlineLevel="0" collapsed="false"/>
    <row r="35" customFormat="false" ht="25.5" hidden="false" customHeight="true" outlineLevel="0" collapsed="false">
      <c r="B35" s="4" t="s">
        <v>26</v>
      </c>
    </row>
    <row r="36" customFormat="false" ht="15.75" hidden="false" customHeight="true" outlineLevel="0" collapsed="false">
      <c r="B36" s="3" t="s">
        <v>27</v>
      </c>
    </row>
    <row r="37" customFormat="false" ht="7.5" hidden="false" customHeight="true" outlineLevel="0" collapsed="false"/>
    <row r="38" customFormat="false" ht="15.75" hidden="false" customHeight="true" outlineLevel="0" collapsed="false">
      <c r="B38" s="3" t="s">
        <v>28</v>
      </c>
    </row>
    <row r="39" customFormat="false" ht="27.75" hidden="false" customHeight="true" outlineLevel="0" collapsed="false">
      <c r="B39" s="3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6"/>
    <col collapsed="false" customWidth="true" hidden="false" outlineLevel="0" max="3" min="3" style="1" width="60"/>
  </cols>
  <sheetData>
    <row r="1" customFormat="false" ht="25.5" hidden="false" customHeight="true" outlineLevel="0" collapsed="false">
      <c r="A1" s="8" t="s">
        <v>30</v>
      </c>
    </row>
    <row r="2" customFormat="false" ht="15.75" hidden="false" customHeight="true" outlineLevel="0" collapsed="false">
      <c r="A2" s="9" t="s">
        <v>31</v>
      </c>
    </row>
    <row r="4" customFormat="false" ht="30" hidden="false" customHeight="true" outlineLevel="0" collapsed="false">
      <c r="A4" s="10" t="s">
        <v>32</v>
      </c>
      <c r="B4" s="11" t="s">
        <v>33</v>
      </c>
      <c r="C4" s="11" t="s">
        <v>34</v>
      </c>
    </row>
    <row r="5" customFormat="false" ht="18" hidden="false" customHeight="true" outlineLevel="0" collapsed="false">
      <c r="A5" s="12" t="s">
        <v>35</v>
      </c>
      <c r="B5" s="13" t="n">
        <v>120000</v>
      </c>
      <c r="C5" s="14" t="s">
        <v>36</v>
      </c>
    </row>
    <row r="6" customFormat="false" ht="18" hidden="false" customHeight="true" outlineLevel="0" collapsed="false">
      <c r="A6" s="12" t="s">
        <v>37</v>
      </c>
      <c r="B6" s="13" t="n">
        <v>30000</v>
      </c>
      <c r="C6" s="14" t="s">
        <v>38</v>
      </c>
    </row>
    <row r="7" customFormat="false" ht="18" hidden="false" customHeight="true" outlineLevel="0" collapsed="false">
      <c r="A7" s="12" t="s">
        <v>39</v>
      </c>
      <c r="B7" s="15" t="n">
        <v>0.015</v>
      </c>
      <c r="C7" s="14" t="s">
        <v>40</v>
      </c>
    </row>
    <row r="8" customFormat="false" ht="18" hidden="false" customHeight="true" outlineLevel="0" collapsed="false">
      <c r="A8" s="12" t="s">
        <v>41</v>
      </c>
      <c r="B8" s="15" t="n">
        <v>0.55</v>
      </c>
      <c r="C8" s="14" t="s">
        <v>42</v>
      </c>
    </row>
    <row r="9" customFormat="false" ht="18" hidden="false" customHeight="true" outlineLevel="0" collapsed="false">
      <c r="A9" s="12" t="s">
        <v>43</v>
      </c>
      <c r="B9" s="13" t="n">
        <v>6</v>
      </c>
      <c r="C9" s="14" t="s">
        <v>44</v>
      </c>
    </row>
    <row r="10" customFormat="false" ht="18" hidden="false" customHeight="true" outlineLevel="0" collapsed="false">
      <c r="A10" s="12" t="s">
        <v>45</v>
      </c>
      <c r="B10" s="13" t="n">
        <v>7200</v>
      </c>
      <c r="C10" s="14" t="s">
        <v>46</v>
      </c>
    </row>
    <row r="11" customFormat="false" ht="18" hidden="false" customHeight="true" outlineLevel="0" collapsed="false">
      <c r="A11" s="12" t="s">
        <v>47</v>
      </c>
      <c r="B11" s="13" t="n">
        <v>5500</v>
      </c>
      <c r="C11" s="14" t="s">
        <v>48</v>
      </c>
    </row>
    <row r="12" customFormat="false" ht="18" hidden="false" customHeight="true" outlineLevel="0" collapsed="false">
      <c r="A12" s="12" t="s">
        <v>49</v>
      </c>
      <c r="B12" s="13" t="n">
        <v>4000</v>
      </c>
      <c r="C12" s="14" t="s">
        <v>50</v>
      </c>
    </row>
    <row r="13" customFormat="false" ht="18" hidden="false" customHeight="true" outlineLevel="0" collapsed="false">
      <c r="A13" s="12" t="s">
        <v>51</v>
      </c>
      <c r="B13" s="13" t="n">
        <v>3000</v>
      </c>
      <c r="C13" s="14" t="s">
        <v>52</v>
      </c>
    </row>
    <row r="14" customFormat="false" ht="18" hidden="false" customHeight="true" outlineLevel="0" collapsed="false">
      <c r="A14" s="12" t="s">
        <v>53</v>
      </c>
      <c r="B14" s="13" t="n">
        <v>2500</v>
      </c>
      <c r="C14" s="14" t="s">
        <v>54</v>
      </c>
    </row>
    <row r="15" customFormat="false" ht="18" hidden="false" customHeight="true" outlineLevel="0" collapsed="false">
      <c r="A15" s="12" t="s">
        <v>55</v>
      </c>
      <c r="B15" s="13" t="n">
        <v>1500</v>
      </c>
      <c r="C15" s="14" t="s">
        <v>56</v>
      </c>
    </row>
    <row r="16" customFormat="false" ht="18" hidden="false" customHeight="true" outlineLevel="0" collapsed="false">
      <c r="A16" s="12" t="s">
        <v>57</v>
      </c>
      <c r="B16" s="13" t="n">
        <v>900</v>
      </c>
      <c r="C16" s="14" t="s">
        <v>58</v>
      </c>
    </row>
    <row r="17" customFormat="false" ht="18" hidden="false" customHeight="true" outlineLevel="0" collapsed="false">
      <c r="A17" s="12" t="s">
        <v>59</v>
      </c>
      <c r="B17" s="15" t="n">
        <v>0.16</v>
      </c>
      <c r="C17" s="14" t="s">
        <v>60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14" min="2" style="1" width="12.5"/>
  </cols>
  <sheetData>
    <row r="1" customFormat="false" ht="25.5" hidden="false" customHeight="true" outlineLevel="0" collapsed="false">
      <c r="A1" s="8" t="s">
        <v>61</v>
      </c>
    </row>
    <row r="2" customFormat="false" ht="15.75" hidden="false" customHeight="true" outlineLevel="0" collapsed="false">
      <c r="A2" s="9" t="s">
        <v>62</v>
      </c>
    </row>
    <row r="4" customFormat="false" ht="30" hidden="false" customHeight="true" outlineLevel="0" collapsed="false">
      <c r="A4" s="10" t="s">
        <v>63</v>
      </c>
      <c r="B4" s="11" t="s">
        <v>64</v>
      </c>
      <c r="C4" s="11" t="s">
        <v>65</v>
      </c>
      <c r="D4" s="11" t="s">
        <v>66</v>
      </c>
      <c r="E4" s="11" t="s">
        <v>67</v>
      </c>
      <c r="F4" s="11" t="s">
        <v>68</v>
      </c>
      <c r="G4" s="11" t="s">
        <v>69</v>
      </c>
      <c r="H4" s="11" t="s">
        <v>70</v>
      </c>
      <c r="I4" s="11" t="s">
        <v>71</v>
      </c>
      <c r="J4" s="11" t="s">
        <v>72</v>
      </c>
      <c r="K4" s="11" t="s">
        <v>73</v>
      </c>
      <c r="L4" s="11" t="s">
        <v>74</v>
      </c>
      <c r="M4" s="11" t="s">
        <v>75</v>
      </c>
      <c r="N4" s="11" t="s">
        <v>76</v>
      </c>
    </row>
    <row r="5" customFormat="false" ht="19.5" hidden="false" customHeight="true" outlineLevel="0" collapsed="false">
      <c r="A5" s="16" t="s">
        <v>77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customFormat="false" ht="15" hidden="false" customHeight="false" outlineLevel="0" collapsed="false">
      <c r="A6" s="17" t="s">
        <v>78</v>
      </c>
      <c r="B6" s="18" t="n">
        <f aca="false">Ipoteze!$B$5</f>
        <v>120000</v>
      </c>
      <c r="C6" s="18" t="n">
        <f aca="false">B6*(1+Ipoteze!$B$7)</f>
        <v>121800</v>
      </c>
      <c r="D6" s="18" t="n">
        <f aca="false">C6*(1+Ipoteze!$B$7)</f>
        <v>123627</v>
      </c>
      <c r="E6" s="18" t="n">
        <f aca="false">D6*(1+Ipoteze!$B$7)</f>
        <v>125481.405</v>
      </c>
      <c r="F6" s="18" t="n">
        <f aca="false">E6*(1+Ipoteze!$B$7)</f>
        <v>127363.626075</v>
      </c>
      <c r="G6" s="18" t="n">
        <f aca="false">F6*(1+Ipoteze!$B$7)</f>
        <v>129274.080466125</v>
      </c>
      <c r="H6" s="18" t="n">
        <f aca="false">G6*(1+Ipoteze!$B$7)</f>
        <v>131213.191673117</v>
      </c>
      <c r="I6" s="18" t="n">
        <f aca="false">H6*(1+Ipoteze!$B$7)</f>
        <v>133181.389548214</v>
      </c>
      <c r="J6" s="18" t="n">
        <f aca="false">I6*(1+Ipoteze!$B$7)</f>
        <v>135179.110391437</v>
      </c>
      <c r="K6" s="18" t="n">
        <f aca="false">J6*(1+Ipoteze!$B$7)</f>
        <v>137206.797047308</v>
      </c>
      <c r="L6" s="18" t="n">
        <f aca="false">K6*(1+Ipoteze!$B$7)</f>
        <v>139264.899003018</v>
      </c>
      <c r="M6" s="18" t="n">
        <f aca="false">L6*(1+Ipoteze!$B$7)</f>
        <v>141353.872488063</v>
      </c>
      <c r="N6" s="19" t="n">
        <f aca="false">SUM(B6:M6)</f>
        <v>1564945.37169228</v>
      </c>
    </row>
    <row r="7" customFormat="false" ht="15" hidden="false" customHeight="false" outlineLevel="0" collapsed="false">
      <c r="A7" s="17" t="s">
        <v>79</v>
      </c>
      <c r="B7" s="18" t="n">
        <f aca="false">Ipoteze!$B$6</f>
        <v>30000</v>
      </c>
      <c r="C7" s="18" t="n">
        <f aca="false">B7*(1+Ipoteze!$B$7)</f>
        <v>30450</v>
      </c>
      <c r="D7" s="18" t="n">
        <f aca="false">C7*(1+Ipoteze!$B$7)</f>
        <v>30906.75</v>
      </c>
      <c r="E7" s="18" t="n">
        <f aca="false">D7*(1+Ipoteze!$B$7)</f>
        <v>31370.35125</v>
      </c>
      <c r="F7" s="18" t="n">
        <f aca="false">E7*(1+Ipoteze!$B$7)</f>
        <v>31840.90651875</v>
      </c>
      <c r="G7" s="18" t="n">
        <f aca="false">F7*(1+Ipoteze!$B$7)</f>
        <v>32318.5201165312</v>
      </c>
      <c r="H7" s="18" t="n">
        <f aca="false">G7*(1+Ipoteze!$B$7)</f>
        <v>32803.2979182792</v>
      </c>
      <c r="I7" s="18" t="n">
        <f aca="false">H7*(1+Ipoteze!$B$7)</f>
        <v>33295.3473870534</v>
      </c>
      <c r="J7" s="18" t="n">
        <f aca="false">I7*(1+Ipoteze!$B$7)</f>
        <v>33794.7775978592</v>
      </c>
      <c r="K7" s="18" t="n">
        <f aca="false">J7*(1+Ipoteze!$B$7)</f>
        <v>34301.6992618271</v>
      </c>
      <c r="L7" s="18" t="n">
        <f aca="false">K7*(1+Ipoteze!$B$7)</f>
        <v>34816.2247507545</v>
      </c>
      <c r="M7" s="18" t="n">
        <f aca="false">L7*(1+Ipoteze!$B$7)</f>
        <v>35338.4681220158</v>
      </c>
      <c r="N7" s="19" t="n">
        <f aca="false">SUM(B7:M7)</f>
        <v>391236.34292307</v>
      </c>
    </row>
    <row r="8" customFormat="false" ht="15" hidden="false" customHeight="false" outlineLevel="0" collapsed="false">
      <c r="A8" s="20" t="s">
        <v>80</v>
      </c>
      <c r="B8" s="19" t="n">
        <f aca="false">SUM(B6:B7)</f>
        <v>150000</v>
      </c>
      <c r="C8" s="19" t="n">
        <f aca="false">SUM(C6:C7)</f>
        <v>152250</v>
      </c>
      <c r="D8" s="19" t="n">
        <f aca="false">SUM(D6:D7)</f>
        <v>154533.75</v>
      </c>
      <c r="E8" s="19" t="n">
        <f aca="false">SUM(E6:E7)</f>
        <v>156851.75625</v>
      </c>
      <c r="F8" s="19" t="n">
        <f aca="false">SUM(F6:F7)</f>
        <v>159204.53259375</v>
      </c>
      <c r="G8" s="19" t="n">
        <f aca="false">SUM(G6:G7)</f>
        <v>161592.600582656</v>
      </c>
      <c r="H8" s="19" t="n">
        <f aca="false">SUM(H6:H7)</f>
        <v>164016.489591396</v>
      </c>
      <c r="I8" s="19" t="n">
        <f aca="false">SUM(I6:I7)</f>
        <v>166476.736935267</v>
      </c>
      <c r="J8" s="19" t="n">
        <f aca="false">SUM(J6:J7)</f>
        <v>168973.887989296</v>
      </c>
      <c r="K8" s="19" t="n">
        <f aca="false">SUM(K6:K7)</f>
        <v>171508.496309135</v>
      </c>
      <c r="L8" s="19" t="n">
        <f aca="false">SUM(L6:L7)</f>
        <v>174081.123753772</v>
      </c>
      <c r="M8" s="19" t="n">
        <f aca="false">SUM(M6:M7)</f>
        <v>176692.340610079</v>
      </c>
      <c r="N8" s="19" t="n">
        <f aca="false">SUM(B8:M8)</f>
        <v>1956181.71461535</v>
      </c>
    </row>
    <row r="9" customFormat="false" ht="19.5" hidden="false" customHeight="true" outlineLevel="0" collapsed="false">
      <c r="A9" s="16" t="s">
        <v>81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customFormat="false" ht="15" hidden="false" customHeight="false" outlineLevel="0" collapsed="false">
      <c r="A10" s="17" t="s">
        <v>82</v>
      </c>
      <c r="B10" s="18" t="n">
        <f aca="false">B8*Ipoteze!$B$8</f>
        <v>82500</v>
      </c>
      <c r="C10" s="18" t="n">
        <f aca="false">C8*Ipoteze!$B$8</f>
        <v>83737.5</v>
      </c>
      <c r="D10" s="18" t="n">
        <f aca="false">D8*Ipoteze!$B$8</f>
        <v>84993.5625</v>
      </c>
      <c r="E10" s="18" t="n">
        <f aca="false">E8*Ipoteze!$B$8</f>
        <v>86268.4659375</v>
      </c>
      <c r="F10" s="18" t="n">
        <f aca="false">F8*Ipoteze!$B$8</f>
        <v>87562.4929265625</v>
      </c>
      <c r="G10" s="18" t="n">
        <f aca="false">G8*Ipoteze!$B$8</f>
        <v>88875.9303204609</v>
      </c>
      <c r="H10" s="18" t="n">
        <f aca="false">H8*Ipoteze!$B$8</f>
        <v>90209.0692752678</v>
      </c>
      <c r="I10" s="18" t="n">
        <f aca="false">I8*Ipoteze!$B$8</f>
        <v>91562.2053143968</v>
      </c>
      <c r="J10" s="18" t="n">
        <f aca="false">J8*Ipoteze!$B$8</f>
        <v>92935.6383941128</v>
      </c>
      <c r="K10" s="18" t="n">
        <f aca="false">K8*Ipoteze!$B$8</f>
        <v>94329.6729700245</v>
      </c>
      <c r="L10" s="18" t="n">
        <f aca="false">L8*Ipoteze!$B$8</f>
        <v>95744.6180645748</v>
      </c>
      <c r="M10" s="18" t="n">
        <f aca="false">M8*Ipoteze!$B$8</f>
        <v>97180.7873355434</v>
      </c>
      <c r="N10" s="19" t="n">
        <f aca="false">SUM(B10:M10)</f>
        <v>1075899.94303844</v>
      </c>
    </row>
    <row r="11" customFormat="false" ht="15" hidden="false" customHeight="false" outlineLevel="0" collapsed="false">
      <c r="A11" s="20" t="s">
        <v>83</v>
      </c>
      <c r="B11" s="19" t="n">
        <f aca="false">B8-B10</f>
        <v>67500</v>
      </c>
      <c r="C11" s="19" t="n">
        <f aca="false">C8-C10</f>
        <v>68512.5</v>
      </c>
      <c r="D11" s="19" t="n">
        <f aca="false">D8-D10</f>
        <v>69540.1875</v>
      </c>
      <c r="E11" s="19" t="n">
        <f aca="false">E8-E10</f>
        <v>70583.2903125</v>
      </c>
      <c r="F11" s="19" t="n">
        <f aca="false">F8-F10</f>
        <v>71642.0396671875</v>
      </c>
      <c r="G11" s="19" t="n">
        <f aca="false">G8-G10</f>
        <v>72716.6702621953</v>
      </c>
      <c r="H11" s="19" t="n">
        <f aca="false">H8-H10</f>
        <v>73807.4203161282</v>
      </c>
      <c r="I11" s="19" t="n">
        <f aca="false">I8-I10</f>
        <v>74914.5316208701</v>
      </c>
      <c r="J11" s="19" t="n">
        <f aca="false">J8-J10</f>
        <v>76038.2495951832</v>
      </c>
      <c r="K11" s="19" t="n">
        <f aca="false">K8-K10</f>
        <v>77178.8233391109</v>
      </c>
      <c r="L11" s="19" t="n">
        <f aca="false">L8-L10</f>
        <v>78336.5056891976</v>
      </c>
      <c r="M11" s="19" t="n">
        <f aca="false">M8-M10</f>
        <v>79511.5532745355</v>
      </c>
      <c r="N11" s="19" t="n">
        <f aca="false">SUM(B11:M11)</f>
        <v>880281.771576908</v>
      </c>
    </row>
    <row r="12" customFormat="false" ht="15" hidden="false" customHeight="false" outlineLevel="0" collapsed="false">
      <c r="A12" s="17" t="s">
        <v>84</v>
      </c>
      <c r="B12" s="21" t="n">
        <f aca="false">IFERROR(B11/B8,0)</f>
        <v>0.45</v>
      </c>
      <c r="C12" s="21" t="n">
        <f aca="false">IFERROR(C11/C8,0)</f>
        <v>0.45</v>
      </c>
      <c r="D12" s="21" t="n">
        <f aca="false">IFERROR(D11/D8,0)</f>
        <v>0.45</v>
      </c>
      <c r="E12" s="21" t="n">
        <f aca="false">IFERROR(E11/E8,0)</f>
        <v>0.45</v>
      </c>
      <c r="F12" s="21" t="n">
        <f aca="false">IFERROR(F11/F8,0)</f>
        <v>0.45</v>
      </c>
      <c r="G12" s="21" t="n">
        <f aca="false">IFERROR(G11/G8,0)</f>
        <v>0.45</v>
      </c>
      <c r="H12" s="21" t="n">
        <f aca="false">IFERROR(H11/H8,0)</f>
        <v>0.45</v>
      </c>
      <c r="I12" s="21" t="n">
        <f aca="false">IFERROR(I11/I8,0)</f>
        <v>0.45</v>
      </c>
      <c r="J12" s="21" t="n">
        <f aca="false">IFERROR(J11/J8,0)</f>
        <v>0.45</v>
      </c>
      <c r="K12" s="21" t="n">
        <f aca="false">IFERROR(K11/K8,0)</f>
        <v>0.45</v>
      </c>
      <c r="L12" s="21" t="n">
        <f aca="false">IFERROR(L11/L8,0)</f>
        <v>0.45</v>
      </c>
      <c r="M12" s="21" t="n">
        <f aca="false">IFERROR(M11/M8,0)</f>
        <v>0.45</v>
      </c>
      <c r="N12" s="22" t="n">
        <f aca="false">IFERROR(N11/N8,0)</f>
        <v>0.45</v>
      </c>
    </row>
    <row r="13" customFormat="false" ht="19.5" hidden="false" customHeight="true" outlineLevel="0" collapsed="false">
      <c r="A13" s="16" t="s">
        <v>85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5" hidden="false" customHeight="false" outlineLevel="0" collapsed="false">
      <c r="A14" s="17" t="s">
        <v>86</v>
      </c>
      <c r="B14" s="18" t="n">
        <f aca="false">Ipoteze!$B$9*Ipoteze!$B$10</f>
        <v>43200</v>
      </c>
      <c r="C14" s="18" t="n">
        <f aca="false">Ipoteze!$B$9*Ipoteze!$B$10</f>
        <v>43200</v>
      </c>
      <c r="D14" s="18" t="n">
        <f aca="false">Ipoteze!$B$9*Ipoteze!$B$10</f>
        <v>43200</v>
      </c>
      <c r="E14" s="18" t="n">
        <f aca="false">Ipoteze!$B$9*Ipoteze!$B$10</f>
        <v>43200</v>
      </c>
      <c r="F14" s="18" t="n">
        <f aca="false">Ipoteze!$B$9*Ipoteze!$B$10</f>
        <v>43200</v>
      </c>
      <c r="G14" s="18" t="n">
        <f aca="false">Ipoteze!$B$9*Ipoteze!$B$10</f>
        <v>43200</v>
      </c>
      <c r="H14" s="18" t="n">
        <f aca="false">Ipoteze!$B$9*Ipoteze!$B$10</f>
        <v>43200</v>
      </c>
      <c r="I14" s="18" t="n">
        <f aca="false">Ipoteze!$B$9*Ipoteze!$B$10</f>
        <v>43200</v>
      </c>
      <c r="J14" s="18" t="n">
        <f aca="false">Ipoteze!$B$9*Ipoteze!$B$10</f>
        <v>43200</v>
      </c>
      <c r="K14" s="18" t="n">
        <f aca="false">Ipoteze!$B$9*Ipoteze!$B$10</f>
        <v>43200</v>
      </c>
      <c r="L14" s="18" t="n">
        <f aca="false">Ipoteze!$B$9*Ipoteze!$B$10</f>
        <v>43200</v>
      </c>
      <c r="M14" s="18" t="n">
        <f aca="false">Ipoteze!$B$9*Ipoteze!$B$10</f>
        <v>43200</v>
      </c>
      <c r="N14" s="19" t="n">
        <f aca="false">SUM(B14:M14)</f>
        <v>518400</v>
      </c>
    </row>
    <row r="15" customFormat="false" ht="15" hidden="false" customHeight="false" outlineLevel="0" collapsed="false">
      <c r="A15" s="17" t="s">
        <v>87</v>
      </c>
      <c r="B15" s="18" t="n">
        <f aca="false">Ipoteze!$B$11</f>
        <v>5500</v>
      </c>
      <c r="C15" s="18" t="n">
        <f aca="false">Ipoteze!$B$11</f>
        <v>5500</v>
      </c>
      <c r="D15" s="18" t="n">
        <f aca="false">Ipoteze!$B$11</f>
        <v>5500</v>
      </c>
      <c r="E15" s="18" t="n">
        <f aca="false">Ipoteze!$B$11</f>
        <v>5500</v>
      </c>
      <c r="F15" s="18" t="n">
        <f aca="false">Ipoteze!$B$11</f>
        <v>5500</v>
      </c>
      <c r="G15" s="18" t="n">
        <f aca="false">Ipoteze!$B$11</f>
        <v>5500</v>
      </c>
      <c r="H15" s="18" t="n">
        <f aca="false">Ipoteze!$B$11</f>
        <v>5500</v>
      </c>
      <c r="I15" s="18" t="n">
        <f aca="false">Ipoteze!$B$11</f>
        <v>5500</v>
      </c>
      <c r="J15" s="18" t="n">
        <f aca="false">Ipoteze!$B$11</f>
        <v>5500</v>
      </c>
      <c r="K15" s="18" t="n">
        <f aca="false">Ipoteze!$B$11</f>
        <v>5500</v>
      </c>
      <c r="L15" s="18" t="n">
        <f aca="false">Ipoteze!$B$11</f>
        <v>5500</v>
      </c>
      <c r="M15" s="18" t="n">
        <f aca="false">Ipoteze!$B$11</f>
        <v>5500</v>
      </c>
      <c r="N15" s="19" t="n">
        <f aca="false">SUM(B15:M15)</f>
        <v>66000</v>
      </c>
    </row>
    <row r="16" customFormat="false" ht="15" hidden="false" customHeight="false" outlineLevel="0" collapsed="false">
      <c r="A16" s="17" t="s">
        <v>88</v>
      </c>
      <c r="B16" s="18" t="n">
        <f aca="false">Ipoteze!$B$12</f>
        <v>4000</v>
      </c>
      <c r="C16" s="18" t="n">
        <f aca="false">Ipoteze!$B$12</f>
        <v>4000</v>
      </c>
      <c r="D16" s="18" t="n">
        <f aca="false">Ipoteze!$B$12</f>
        <v>4000</v>
      </c>
      <c r="E16" s="18" t="n">
        <f aca="false">Ipoteze!$B$12</f>
        <v>4000</v>
      </c>
      <c r="F16" s="18" t="n">
        <f aca="false">Ipoteze!$B$12</f>
        <v>4000</v>
      </c>
      <c r="G16" s="18" t="n">
        <f aca="false">Ipoteze!$B$12</f>
        <v>4000</v>
      </c>
      <c r="H16" s="18" t="n">
        <f aca="false">Ipoteze!$B$12</f>
        <v>4000</v>
      </c>
      <c r="I16" s="18" t="n">
        <f aca="false">Ipoteze!$B$12</f>
        <v>4000</v>
      </c>
      <c r="J16" s="18" t="n">
        <f aca="false">Ipoteze!$B$12</f>
        <v>4000</v>
      </c>
      <c r="K16" s="18" t="n">
        <f aca="false">Ipoteze!$B$12</f>
        <v>4000</v>
      </c>
      <c r="L16" s="18" t="n">
        <f aca="false">Ipoteze!$B$12</f>
        <v>4000</v>
      </c>
      <c r="M16" s="18" t="n">
        <f aca="false">Ipoteze!$B$12</f>
        <v>4000</v>
      </c>
      <c r="N16" s="19" t="n">
        <f aca="false">SUM(B16:M16)</f>
        <v>48000</v>
      </c>
    </row>
    <row r="17" customFormat="false" ht="15" hidden="false" customHeight="false" outlineLevel="0" collapsed="false">
      <c r="A17" s="17" t="s">
        <v>89</v>
      </c>
      <c r="B17" s="18" t="n">
        <f aca="false">Ipoteze!$B$13</f>
        <v>3000</v>
      </c>
      <c r="C17" s="18" t="n">
        <f aca="false">Ipoteze!$B$13</f>
        <v>3000</v>
      </c>
      <c r="D17" s="18" t="n">
        <f aca="false">Ipoteze!$B$13</f>
        <v>3000</v>
      </c>
      <c r="E17" s="18" t="n">
        <f aca="false">Ipoteze!$B$13</f>
        <v>3000</v>
      </c>
      <c r="F17" s="18" t="n">
        <f aca="false">Ipoteze!$B$13</f>
        <v>3000</v>
      </c>
      <c r="G17" s="18" t="n">
        <f aca="false">Ipoteze!$B$13</f>
        <v>3000</v>
      </c>
      <c r="H17" s="18" t="n">
        <f aca="false">Ipoteze!$B$13</f>
        <v>3000</v>
      </c>
      <c r="I17" s="18" t="n">
        <f aca="false">Ipoteze!$B$13</f>
        <v>3000</v>
      </c>
      <c r="J17" s="18" t="n">
        <f aca="false">Ipoteze!$B$13</f>
        <v>3000</v>
      </c>
      <c r="K17" s="18" t="n">
        <f aca="false">Ipoteze!$B$13</f>
        <v>3000</v>
      </c>
      <c r="L17" s="18" t="n">
        <f aca="false">Ipoteze!$B$13</f>
        <v>3000</v>
      </c>
      <c r="M17" s="18" t="n">
        <f aca="false">Ipoteze!$B$13</f>
        <v>3000</v>
      </c>
      <c r="N17" s="19" t="n">
        <f aca="false">SUM(B17:M17)</f>
        <v>36000</v>
      </c>
    </row>
    <row r="18" customFormat="false" ht="15" hidden="false" customHeight="false" outlineLevel="0" collapsed="false">
      <c r="A18" s="17" t="s">
        <v>90</v>
      </c>
      <c r="B18" s="18" t="n">
        <f aca="false">Ipoteze!$B$14</f>
        <v>2500</v>
      </c>
      <c r="C18" s="18" t="n">
        <f aca="false">Ipoteze!$B$14</f>
        <v>2500</v>
      </c>
      <c r="D18" s="18" t="n">
        <f aca="false">Ipoteze!$B$14</f>
        <v>2500</v>
      </c>
      <c r="E18" s="18" t="n">
        <f aca="false">Ipoteze!$B$14</f>
        <v>2500</v>
      </c>
      <c r="F18" s="18" t="n">
        <f aca="false">Ipoteze!$B$14</f>
        <v>2500</v>
      </c>
      <c r="G18" s="18" t="n">
        <f aca="false">Ipoteze!$B$14</f>
        <v>2500</v>
      </c>
      <c r="H18" s="18" t="n">
        <f aca="false">Ipoteze!$B$14</f>
        <v>2500</v>
      </c>
      <c r="I18" s="18" t="n">
        <f aca="false">Ipoteze!$B$14</f>
        <v>2500</v>
      </c>
      <c r="J18" s="18" t="n">
        <f aca="false">Ipoteze!$B$14</f>
        <v>2500</v>
      </c>
      <c r="K18" s="18" t="n">
        <f aca="false">Ipoteze!$B$14</f>
        <v>2500</v>
      </c>
      <c r="L18" s="18" t="n">
        <f aca="false">Ipoteze!$B$14</f>
        <v>2500</v>
      </c>
      <c r="M18" s="18" t="n">
        <f aca="false">Ipoteze!$B$14</f>
        <v>2500</v>
      </c>
      <c r="N18" s="19" t="n">
        <f aca="false">SUM(B18:M18)</f>
        <v>30000</v>
      </c>
    </row>
    <row r="19" customFormat="false" ht="15" hidden="false" customHeight="false" outlineLevel="0" collapsed="false">
      <c r="A19" s="20" t="s">
        <v>91</v>
      </c>
      <c r="B19" s="19" t="n">
        <f aca="false">SUM(B14:B18)</f>
        <v>58200</v>
      </c>
      <c r="C19" s="19" t="n">
        <f aca="false">SUM(C14:C18)</f>
        <v>58200</v>
      </c>
      <c r="D19" s="19" t="n">
        <f aca="false">SUM(D14:D18)</f>
        <v>58200</v>
      </c>
      <c r="E19" s="19" t="n">
        <f aca="false">SUM(E14:E18)</f>
        <v>58200</v>
      </c>
      <c r="F19" s="19" t="n">
        <f aca="false">SUM(F14:F18)</f>
        <v>58200</v>
      </c>
      <c r="G19" s="19" t="n">
        <f aca="false">SUM(G14:G18)</f>
        <v>58200</v>
      </c>
      <c r="H19" s="19" t="n">
        <f aca="false">SUM(H14:H18)</f>
        <v>58200</v>
      </c>
      <c r="I19" s="19" t="n">
        <f aca="false">SUM(I14:I18)</f>
        <v>58200</v>
      </c>
      <c r="J19" s="19" t="n">
        <f aca="false">SUM(J14:J18)</f>
        <v>58200</v>
      </c>
      <c r="K19" s="19" t="n">
        <f aca="false">SUM(K14:K18)</f>
        <v>58200</v>
      </c>
      <c r="L19" s="19" t="n">
        <f aca="false">SUM(L14:L18)</f>
        <v>58200</v>
      </c>
      <c r="M19" s="19" t="n">
        <f aca="false">SUM(M14:M18)</f>
        <v>58200</v>
      </c>
      <c r="N19" s="19" t="n">
        <f aca="false">SUM(B19:M19)</f>
        <v>698400</v>
      </c>
    </row>
    <row r="20" customFormat="false" ht="19.5" hidden="false" customHeight="true" outlineLevel="0" collapsed="false">
      <c r="A20" s="16" t="s">
        <v>92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customFormat="false" ht="15" hidden="false" customHeight="false" outlineLevel="0" collapsed="false">
      <c r="A21" s="23" t="s">
        <v>93</v>
      </c>
      <c r="B21" s="24" t="n">
        <f aca="false">B11-B19</f>
        <v>9300</v>
      </c>
      <c r="C21" s="24" t="n">
        <f aca="false">C11-C19</f>
        <v>10312.5</v>
      </c>
      <c r="D21" s="24" t="n">
        <f aca="false">D11-D19</f>
        <v>11340.1875</v>
      </c>
      <c r="E21" s="24" t="n">
        <f aca="false">E11-E19</f>
        <v>12383.2903125</v>
      </c>
      <c r="F21" s="24" t="n">
        <f aca="false">F11-F19</f>
        <v>13442.0396671875</v>
      </c>
      <c r="G21" s="24" t="n">
        <f aca="false">G11-G19</f>
        <v>14516.6702621953</v>
      </c>
      <c r="H21" s="24" t="n">
        <f aca="false">H11-H19</f>
        <v>15607.4203161282</v>
      </c>
      <c r="I21" s="24" t="n">
        <f aca="false">I11-I19</f>
        <v>16714.5316208701</v>
      </c>
      <c r="J21" s="24" t="n">
        <f aca="false">J11-J19</f>
        <v>17838.2495951832</v>
      </c>
      <c r="K21" s="24" t="n">
        <f aca="false">K11-K19</f>
        <v>18978.8233391109</v>
      </c>
      <c r="L21" s="24" t="n">
        <f aca="false">L11-L19</f>
        <v>20136.5056891976</v>
      </c>
      <c r="M21" s="24" t="n">
        <f aca="false">M11-M19</f>
        <v>21311.5532745355</v>
      </c>
      <c r="N21" s="19" t="n">
        <f aca="false">SUM(B21:M21)</f>
        <v>181881.771576908</v>
      </c>
    </row>
    <row r="22" customFormat="false" ht="15" hidden="false" customHeight="false" outlineLevel="0" collapsed="false">
      <c r="A22" s="17" t="s">
        <v>94</v>
      </c>
      <c r="B22" s="21" t="n">
        <f aca="false">IFERROR(B21/B8,0)</f>
        <v>0.062</v>
      </c>
      <c r="C22" s="21" t="n">
        <f aca="false">IFERROR(C21/C8,0)</f>
        <v>0.0677339901477832</v>
      </c>
      <c r="D22" s="21" t="n">
        <f aca="false">IFERROR(D21/D8,0)</f>
        <v>0.0733832415249095</v>
      </c>
      <c r="E22" s="21" t="n">
        <f aca="false">IFERROR(E21/E8,0)</f>
        <v>0.0789490064284822</v>
      </c>
      <c r="F22" s="21" t="n">
        <f aca="false">IFERROR(F21/F8,0)</f>
        <v>0.0844325186487509</v>
      </c>
      <c r="G22" s="21" t="n">
        <f aca="false">IFERROR(G21/G8,0)</f>
        <v>0.0898349937426117</v>
      </c>
      <c r="H22" s="21" t="n">
        <f aca="false">IFERROR(H21/H8,0)</f>
        <v>0.0951576293030657</v>
      </c>
      <c r="I22" s="21" t="n">
        <f aca="false">IFERROR(I21/I8,0)</f>
        <v>0.100401605224695</v>
      </c>
      <c r="J22" s="21" t="n">
        <f aca="false">IFERROR(J21/J8,0)</f>
        <v>0.105568083965217</v>
      </c>
      <c r="K22" s="21" t="n">
        <f aca="false">IFERROR(K21/K8,0)</f>
        <v>0.110658210803169</v>
      </c>
      <c r="L22" s="21" t="n">
        <f aca="false">IFERROR(L21/L8,0)</f>
        <v>0.115673114091793</v>
      </c>
      <c r="M22" s="21" t="n">
        <f aca="false">IFERROR(M21/M8,0)</f>
        <v>0.120613905509155</v>
      </c>
      <c r="N22" s="22" t="n">
        <f aca="false">IFERROR(N21/N8,0)</f>
        <v>0.0929779530285978</v>
      </c>
    </row>
    <row r="23" customFormat="false" ht="15" hidden="false" customHeight="false" outlineLevel="0" collapsed="false">
      <c r="A23" s="17" t="s">
        <v>95</v>
      </c>
      <c r="B23" s="18" t="n">
        <f aca="false">Ipoteze!$B$15</f>
        <v>1500</v>
      </c>
      <c r="C23" s="18" t="n">
        <f aca="false">Ipoteze!$B$15</f>
        <v>1500</v>
      </c>
      <c r="D23" s="18" t="n">
        <f aca="false">Ipoteze!$B$15</f>
        <v>1500</v>
      </c>
      <c r="E23" s="18" t="n">
        <f aca="false">Ipoteze!$B$15</f>
        <v>1500</v>
      </c>
      <c r="F23" s="18" t="n">
        <f aca="false">Ipoteze!$B$15</f>
        <v>1500</v>
      </c>
      <c r="G23" s="18" t="n">
        <f aca="false">Ipoteze!$B$15</f>
        <v>1500</v>
      </c>
      <c r="H23" s="18" t="n">
        <f aca="false">Ipoteze!$B$15</f>
        <v>1500</v>
      </c>
      <c r="I23" s="18" t="n">
        <f aca="false">Ipoteze!$B$15</f>
        <v>1500</v>
      </c>
      <c r="J23" s="18" t="n">
        <f aca="false">Ipoteze!$B$15</f>
        <v>1500</v>
      </c>
      <c r="K23" s="18" t="n">
        <f aca="false">Ipoteze!$B$15</f>
        <v>1500</v>
      </c>
      <c r="L23" s="18" t="n">
        <f aca="false">Ipoteze!$B$15</f>
        <v>1500</v>
      </c>
      <c r="M23" s="18" t="n">
        <f aca="false">Ipoteze!$B$15</f>
        <v>1500</v>
      </c>
      <c r="N23" s="19" t="n">
        <f aca="false">SUM(B23:M23)</f>
        <v>18000</v>
      </c>
    </row>
    <row r="24" customFormat="false" ht="15" hidden="false" customHeight="false" outlineLevel="0" collapsed="false">
      <c r="A24" s="17" t="s">
        <v>96</v>
      </c>
      <c r="B24" s="18" t="n">
        <f aca="false">Ipoteze!$B$16</f>
        <v>900</v>
      </c>
      <c r="C24" s="18" t="n">
        <f aca="false">Ipoteze!$B$16</f>
        <v>900</v>
      </c>
      <c r="D24" s="18" t="n">
        <f aca="false">Ipoteze!$B$16</f>
        <v>900</v>
      </c>
      <c r="E24" s="18" t="n">
        <f aca="false">Ipoteze!$B$16</f>
        <v>900</v>
      </c>
      <c r="F24" s="18" t="n">
        <f aca="false">Ipoteze!$B$16</f>
        <v>900</v>
      </c>
      <c r="G24" s="18" t="n">
        <f aca="false">Ipoteze!$B$16</f>
        <v>900</v>
      </c>
      <c r="H24" s="18" t="n">
        <f aca="false">Ipoteze!$B$16</f>
        <v>900</v>
      </c>
      <c r="I24" s="18" t="n">
        <f aca="false">Ipoteze!$B$16</f>
        <v>900</v>
      </c>
      <c r="J24" s="18" t="n">
        <f aca="false">Ipoteze!$B$16</f>
        <v>900</v>
      </c>
      <c r="K24" s="18" t="n">
        <f aca="false">Ipoteze!$B$16</f>
        <v>900</v>
      </c>
      <c r="L24" s="18" t="n">
        <f aca="false">Ipoteze!$B$16</f>
        <v>900</v>
      </c>
      <c r="M24" s="18" t="n">
        <f aca="false">Ipoteze!$B$16</f>
        <v>900</v>
      </c>
      <c r="N24" s="19" t="n">
        <f aca="false">SUM(B24:M24)</f>
        <v>10800</v>
      </c>
    </row>
    <row r="25" customFormat="false" ht="15" hidden="false" customHeight="false" outlineLevel="0" collapsed="false">
      <c r="A25" s="20" t="s">
        <v>97</v>
      </c>
      <c r="B25" s="19" t="n">
        <f aca="false">B21-B23-B24</f>
        <v>6900</v>
      </c>
      <c r="C25" s="19" t="n">
        <f aca="false">C21-C23-C24</f>
        <v>7912.49999999999</v>
      </c>
      <c r="D25" s="19" t="n">
        <f aca="false">D21-D23-D24</f>
        <v>8940.18749999999</v>
      </c>
      <c r="E25" s="19" t="n">
        <f aca="false">E21-E23-E24</f>
        <v>9983.29031249997</v>
      </c>
      <c r="F25" s="19" t="n">
        <f aca="false">F21-F23-F24</f>
        <v>11042.0396671875</v>
      </c>
      <c r="G25" s="19" t="n">
        <f aca="false">G21-G23-G24</f>
        <v>12116.6702621953</v>
      </c>
      <c r="H25" s="19" t="n">
        <f aca="false">H21-H23-H24</f>
        <v>13207.4203161282</v>
      </c>
      <c r="I25" s="19" t="n">
        <f aca="false">I21-I23-I24</f>
        <v>14314.5316208701</v>
      </c>
      <c r="J25" s="19" t="n">
        <f aca="false">J21-J23-J24</f>
        <v>15438.2495951832</v>
      </c>
      <c r="K25" s="19" t="n">
        <f aca="false">K21-K23-K24</f>
        <v>16578.8233391109</v>
      </c>
      <c r="L25" s="19" t="n">
        <f aca="false">L21-L23-L24</f>
        <v>17736.5056891976</v>
      </c>
      <c r="M25" s="19" t="n">
        <f aca="false">M21-M23-M24</f>
        <v>18911.5532745355</v>
      </c>
      <c r="N25" s="19" t="n">
        <f aca="false">SUM(B25:M25)</f>
        <v>153081.771576908</v>
      </c>
    </row>
    <row r="26" customFormat="false" ht="15" hidden="false" customHeight="false" outlineLevel="0" collapsed="false">
      <c r="A26" s="17" t="s">
        <v>98</v>
      </c>
      <c r="B26" s="18" t="n">
        <f aca="false">IF(B25&gt;0,B25*Ipoteze!$B$17,0)</f>
        <v>1104</v>
      </c>
      <c r="C26" s="18" t="n">
        <f aca="false">IF(C25&gt;0,C25*Ipoteze!$B$17,0)</f>
        <v>1266</v>
      </c>
      <c r="D26" s="18" t="n">
        <f aca="false">IF(D25&gt;0,D25*Ipoteze!$B$17,0)</f>
        <v>1430.43</v>
      </c>
      <c r="E26" s="18" t="n">
        <f aca="false">IF(E25&gt;0,E25*Ipoteze!$B$17,0)</f>
        <v>1597.32645</v>
      </c>
      <c r="F26" s="18" t="n">
        <f aca="false">IF(F25&gt;0,F25*Ipoteze!$B$17,0)</f>
        <v>1766.72634674999</v>
      </c>
      <c r="G26" s="18" t="n">
        <f aca="false">IF(G25&gt;0,G25*Ipoteze!$B$17,0)</f>
        <v>1938.66724195124</v>
      </c>
      <c r="H26" s="18" t="n">
        <f aca="false">IF(H25&gt;0,H25*Ipoteze!$B$17,0)</f>
        <v>2113.18725058051</v>
      </c>
      <c r="I26" s="18" t="n">
        <f aca="false">IF(I25&gt;0,I25*Ipoteze!$B$17,0)</f>
        <v>2290.32505933922</v>
      </c>
      <c r="J26" s="18" t="n">
        <f aca="false">IF(J25&gt;0,J25*Ipoteze!$B$17,0)</f>
        <v>2470.11993522931</v>
      </c>
      <c r="K26" s="18" t="n">
        <f aca="false">IF(K25&gt;0,K25*Ipoteze!$B$17,0)</f>
        <v>2652.61173425775</v>
      </c>
      <c r="L26" s="18" t="n">
        <f aca="false">IF(L25&gt;0,L25*Ipoteze!$B$17,0)</f>
        <v>2837.84091027161</v>
      </c>
      <c r="M26" s="18" t="n">
        <f aca="false">IF(M25&gt;0,M25*Ipoteze!$B$17,0)</f>
        <v>3025.84852392568</v>
      </c>
      <c r="N26" s="19" t="n">
        <f aca="false">SUM(B26:M26)</f>
        <v>24493.0834523053</v>
      </c>
    </row>
    <row r="27" customFormat="false" ht="15" hidden="false" customHeight="false" outlineLevel="0" collapsed="false">
      <c r="A27" s="23" t="s">
        <v>99</v>
      </c>
      <c r="B27" s="24" t="n">
        <f aca="false">B25-B26</f>
        <v>5796</v>
      </c>
      <c r="C27" s="24" t="n">
        <f aca="false">C25-C26</f>
        <v>6646.49999999999</v>
      </c>
      <c r="D27" s="24" t="n">
        <f aca="false">D25-D26</f>
        <v>7509.75749999999</v>
      </c>
      <c r="E27" s="24" t="n">
        <f aca="false">E25-E26</f>
        <v>8385.96386249998</v>
      </c>
      <c r="F27" s="24" t="n">
        <f aca="false">F25-F26</f>
        <v>9275.31332043747</v>
      </c>
      <c r="G27" s="24" t="n">
        <f aca="false">G25-G26</f>
        <v>10178.003020244</v>
      </c>
      <c r="H27" s="24" t="n">
        <f aca="false">H25-H26</f>
        <v>11094.2330655477</v>
      </c>
      <c r="I27" s="24" t="n">
        <f aca="false">I25-I26</f>
        <v>12024.2065615309</v>
      </c>
      <c r="J27" s="24" t="n">
        <f aca="false">J25-J26</f>
        <v>12968.1296599539</v>
      </c>
      <c r="K27" s="24" t="n">
        <f aca="false">K25-K26</f>
        <v>13926.2116048532</v>
      </c>
      <c r="L27" s="24" t="n">
        <f aca="false">L25-L26</f>
        <v>14898.664778926</v>
      </c>
      <c r="M27" s="24" t="n">
        <f aca="false">M25-M26</f>
        <v>15885.7047506098</v>
      </c>
      <c r="N27" s="19" t="n">
        <f aca="false">SUM(B27:M27)</f>
        <v>128588.688124603</v>
      </c>
    </row>
    <row r="28" customFormat="false" ht="15" hidden="false" customHeight="false" outlineLevel="0" collapsed="false">
      <c r="A28" s="17" t="s">
        <v>100</v>
      </c>
      <c r="B28" s="21" t="n">
        <f aca="false">IFERROR(B27/B8,0)</f>
        <v>0.03864</v>
      </c>
      <c r="C28" s="21" t="n">
        <f aca="false">IFERROR(C27/C8,0)</f>
        <v>0.043655172413793</v>
      </c>
      <c r="D28" s="21" t="n">
        <f aca="false">IFERROR(D27/D8,0)</f>
        <v>0.0485962289791064</v>
      </c>
      <c r="E28" s="21" t="n">
        <f aca="false">IFERROR(E27/E8,0)</f>
        <v>0.0534642650040457</v>
      </c>
      <c r="F28" s="21" t="n">
        <f aca="false">IFERROR(F27/F8,0)</f>
        <v>0.0582603596098972</v>
      </c>
      <c r="G28" s="21" t="n">
        <f aca="false">IFERROR(G27/G8,0)</f>
        <v>0.062985575970342</v>
      </c>
      <c r="H28" s="21" t="n">
        <f aca="false">IFERROR(H27/H8,0)</f>
        <v>0.067640961547135</v>
      </c>
      <c r="I28" s="21" t="n">
        <f aca="false">IFERROR(I27/I8,0)</f>
        <v>0.0722275483223005</v>
      </c>
      <c r="J28" s="21" t="n">
        <f aca="false">IFERROR(J27/J8,0)</f>
        <v>0.076746353026897</v>
      </c>
      <c r="K28" s="21" t="n">
        <f aca="false">IFERROR(K27/K8,0)</f>
        <v>0.081198377366401</v>
      </c>
      <c r="L28" s="21" t="n">
        <f aca="false">IFERROR(L27/L8,0)</f>
        <v>0.0855846082427596</v>
      </c>
      <c r="M28" s="21" t="n">
        <f aca="false">IFERROR(M27/M8,0)</f>
        <v>0.0899060179731621</v>
      </c>
      <c r="N28" s="22" t="n">
        <f aca="false">IFERROR(N27/N8,0)</f>
        <v>0.0657345312881056</v>
      </c>
    </row>
  </sheetData>
  <conditionalFormatting sqref="B27:M27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4" min="2" style="1" width="16"/>
    <col collapsed="false" customWidth="true" hidden="false" outlineLevel="0" max="5" min="5" style="1" width="12"/>
    <col collapsed="false" customWidth="true" hidden="false" outlineLevel="0" max="6" min="6" style="1" width="34"/>
  </cols>
  <sheetData>
    <row r="1" customFormat="false" ht="25.5" hidden="false" customHeight="true" outlineLevel="0" collapsed="false">
      <c r="A1" s="8" t="s">
        <v>101</v>
      </c>
    </row>
    <row r="2" customFormat="false" ht="15.75" hidden="false" customHeight="true" outlineLevel="0" collapsed="false">
      <c r="A2" s="9" t="s">
        <v>102</v>
      </c>
    </row>
    <row r="4" customFormat="false" ht="30" hidden="false" customHeight="true" outlineLevel="0" collapsed="false">
      <c r="A4" s="10" t="s">
        <v>103</v>
      </c>
      <c r="B4" s="11" t="s">
        <v>104</v>
      </c>
      <c r="C4" s="11" t="s">
        <v>105</v>
      </c>
      <c r="D4" s="11" t="s">
        <v>106</v>
      </c>
      <c r="E4" s="11" t="s">
        <v>107</v>
      </c>
      <c r="F4" s="11" t="s">
        <v>108</v>
      </c>
    </row>
    <row r="5" customFormat="false" ht="15" hidden="false" customHeight="false" outlineLevel="0" collapsed="false">
      <c r="A5" s="25" t="s">
        <v>109</v>
      </c>
      <c r="B5" s="26" t="n">
        <f aca="false">'BVC 12 luni'!N8</f>
        <v>1956181.71461535</v>
      </c>
      <c r="C5" s="13" t="n">
        <v>1650000</v>
      </c>
      <c r="D5" s="27" t="n">
        <f aca="false">C5-B5</f>
        <v>-306181.714615352</v>
      </c>
      <c r="E5" s="28" t="n">
        <f aca="false">IFERROR(D5/B5,0)</f>
        <v>-0.156520078031481</v>
      </c>
      <c r="F5" s="29" t="str">
        <f aca="false">IF(ABS(E5)&gt;0.1,"Abatere mare — analizeaza cauza","In limite normale")</f>
        <v>Abatere mare — analizeaza cauza</v>
      </c>
    </row>
    <row r="6" customFormat="false" ht="15" hidden="false" customHeight="false" outlineLevel="0" collapsed="false">
      <c r="A6" s="25" t="s">
        <v>110</v>
      </c>
      <c r="B6" s="26" t="n">
        <f aca="false">'BVC 12 luni'!N10</f>
        <v>1075899.94303844</v>
      </c>
      <c r="C6" s="13" t="n">
        <v>920000</v>
      </c>
      <c r="D6" s="27" t="n">
        <f aca="false">C6-B6</f>
        <v>-155899.943038444</v>
      </c>
      <c r="E6" s="28" t="n">
        <f aca="false">IFERROR(D6/B6,0)</f>
        <v>-0.144901897288113</v>
      </c>
      <c r="F6" s="29" t="str">
        <f aca="false">IF(ABS(E6)&gt;0.1,"Abatere mare — analizeaza cauza","In limite normale")</f>
        <v>Abatere mare — analizeaza cauza</v>
      </c>
    </row>
    <row r="7" customFormat="false" ht="15" hidden="false" customHeight="false" outlineLevel="0" collapsed="false">
      <c r="A7" s="25" t="s">
        <v>111</v>
      </c>
      <c r="B7" s="26" t="n">
        <f aca="false">'BVC 12 luni'!N11</f>
        <v>880281.771576908</v>
      </c>
      <c r="C7" s="13" t="n">
        <v>730000</v>
      </c>
      <c r="D7" s="27" t="n">
        <f aca="false">C7-B7</f>
        <v>-150281.771576908</v>
      </c>
      <c r="E7" s="28" t="n">
        <f aca="false">IFERROR(D7/B7,0)</f>
        <v>-0.17072007671782</v>
      </c>
      <c r="F7" s="29" t="str">
        <f aca="false">IF(ABS(E7)&gt;0.1,"Abatere mare — analizeaza cauza","In limite normale")</f>
        <v>Abatere mare — analizeaza cauza</v>
      </c>
    </row>
    <row r="8" customFormat="false" ht="15" hidden="false" customHeight="false" outlineLevel="0" collapsed="false">
      <c r="A8" s="25" t="s">
        <v>112</v>
      </c>
      <c r="B8" s="26" t="n">
        <f aca="false">'BVC 12 luni'!N19</f>
        <v>698400</v>
      </c>
      <c r="C8" s="13" t="n">
        <v>640000</v>
      </c>
      <c r="D8" s="27" t="n">
        <f aca="false">C8-B8</f>
        <v>-58400</v>
      </c>
      <c r="E8" s="28" t="n">
        <f aca="false">IFERROR(D8/B8,0)</f>
        <v>-0.0836197021764032</v>
      </c>
      <c r="F8" s="29" t="str">
        <f aca="false">IF(ABS(E8)&gt;0.1,"Abatere mare — analizeaza cauza","In limite normale")</f>
        <v>In limite normale</v>
      </c>
    </row>
    <row r="9" customFormat="false" ht="15" hidden="false" customHeight="false" outlineLevel="0" collapsed="false">
      <c r="A9" s="25" t="s">
        <v>113</v>
      </c>
      <c r="B9" s="26" t="n">
        <f aca="false">'BVC 12 luni'!N21</f>
        <v>181881.771576908</v>
      </c>
      <c r="C9" s="13" t="n">
        <v>90000</v>
      </c>
      <c r="D9" s="27" t="n">
        <f aca="false">C9-B9</f>
        <v>-91881.7715769082</v>
      </c>
      <c r="E9" s="28" t="n">
        <f aca="false">IFERROR(D9/B9,0)</f>
        <v>-0.505173062590586</v>
      </c>
      <c r="F9" s="29" t="str">
        <f aca="false">IF(ABS(E9)&gt;0.1,"Abatere mare — analizeaza cauza","In limite normale")</f>
        <v>Abatere mare — analizeaza cauza</v>
      </c>
    </row>
    <row r="10" customFormat="false" ht="15" hidden="false" customHeight="false" outlineLevel="0" collapsed="false">
      <c r="A10" s="25" t="s">
        <v>114</v>
      </c>
      <c r="B10" s="26" t="n">
        <f aca="false">'BVC 12 luni'!N27</f>
        <v>128588.688124603</v>
      </c>
      <c r="C10" s="13" t="n">
        <v>45000</v>
      </c>
      <c r="D10" s="27" t="n">
        <f aca="false">C10-B10</f>
        <v>-83588.6881246029</v>
      </c>
      <c r="E10" s="28" t="n">
        <f aca="false">IFERROR(D10/B10,0)</f>
        <v>-0.65004697803282</v>
      </c>
      <c r="F10" s="29" t="str">
        <f aca="false">IF(ABS(E10)&gt;0.1,"Abatere mare — analizeaza cauza","In limite normale")</f>
        <v>Abatere mare — analizeaza cauza</v>
      </c>
    </row>
    <row r="12" customFormat="false" ht="15" hidden="false" customHeight="false" outlineLevel="0" collapsed="false">
      <c r="A12" s="30" t="s">
        <v>115</v>
      </c>
    </row>
  </sheetData>
  <conditionalFormatting sqref="F5:F10">
    <cfRule type="cellIs" priority="2" operator="equal" aboveAverage="0" equalAverage="0" bottom="0" percent="0" rank="0" text="" dxfId="0">
      <formula>"Abatere mare — analizeaza cauza"</formula>
    </cfRule>
    <cfRule type="cellIs" priority="3" operator="equal" aboveAverage="0" equalAverage="0" bottom="0" percent="0" rank="0" text="" dxfId="1">
      <formula>"In limite normale"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2026-07-31T14:08:01Z</dcterms:created>
  <dc:creator>openpyxl</dc:creator>
  <dc:description/>
  <dc:language>en-US</dc:language>
  <cp:lastModifiedBy/>
  <dcterms:modified xsi:type="dcterms:W3CDTF">2026-07-31T14:20:27Z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